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6000" firstSheet="3" activeTab="8"/>
  </bookViews>
  <sheets>
    <sheet name="Receipts &amp; Payments" sheetId="1" r:id="rId1"/>
    <sheet name="Assets" sheetId="2" r:id="rId2"/>
    <sheet name="Cash flow statement" sheetId="9" r:id="rId3"/>
    <sheet name="Notes" sheetId="4" r:id="rId4"/>
    <sheet name="Stmt of approp combined" sheetId="5" r:id="rId5"/>
    <sheet name="Provisioning Accounts" sheetId="10" state="hidden" r:id="rId6"/>
    <sheet name="Stmt of approp Recurrent" sheetId="15" r:id="rId7"/>
    <sheet name="Stmt of approp Development" sheetId="16" r:id="rId8"/>
    <sheet name="Annex to FS" sheetId="11" r:id="rId9"/>
  </sheets>
  <definedNames>
    <definedName name="_Toc444760796" localSheetId="4">'Stmt of approp combined'!$B$5</definedName>
    <definedName name="_xlnm.Print_Area" localSheetId="3">Notes!$B$3:$F$12</definedName>
  </definedNames>
  <calcPr calcId="152511"/>
</workbook>
</file>

<file path=xl/calcChain.xml><?xml version="1.0" encoding="utf-8"?>
<calcChain xmlns="http://schemas.openxmlformats.org/spreadsheetml/2006/main">
  <c r="H45" i="11" l="1"/>
  <c r="H93" i="11"/>
  <c r="D45" i="11" l="1"/>
  <c r="E45" i="11"/>
  <c r="F45" i="11"/>
  <c r="C45" i="11"/>
  <c r="G44" i="11"/>
  <c r="G39" i="11"/>
  <c r="G34" i="11"/>
  <c r="G29" i="11"/>
  <c r="G65" i="11"/>
  <c r="G92" i="11"/>
  <c r="G87" i="11"/>
  <c r="G82" i="11"/>
  <c r="G77" i="11"/>
  <c r="D93" i="11"/>
  <c r="E93" i="11"/>
  <c r="F93" i="11"/>
  <c r="C93" i="11"/>
  <c r="G11" i="16"/>
  <c r="D18" i="11"/>
  <c r="E18" i="11"/>
  <c r="F18" i="11"/>
  <c r="C18" i="11"/>
  <c r="G93" i="11" l="1"/>
  <c r="G45" i="11"/>
  <c r="F16" i="15" l="1"/>
  <c r="H16" i="15" s="1"/>
  <c r="G16" i="15"/>
  <c r="F17" i="15"/>
  <c r="G17" i="15"/>
  <c r="H17" i="15"/>
  <c r="F18" i="15"/>
  <c r="G18" i="15"/>
  <c r="H18" i="15" s="1"/>
  <c r="F19" i="15"/>
  <c r="H19" i="15" s="1"/>
  <c r="G19" i="15"/>
  <c r="F20" i="15"/>
  <c r="H20" i="15" s="1"/>
  <c r="G20" i="15"/>
  <c r="F21" i="15"/>
  <c r="G21" i="15"/>
  <c r="H21" i="15"/>
  <c r="F22" i="15"/>
  <c r="G22" i="15"/>
  <c r="H22" i="15" s="1"/>
  <c r="F23" i="15"/>
  <c r="H23" i="15" s="1"/>
  <c r="G23" i="15"/>
  <c r="G15" i="15"/>
  <c r="F15" i="15"/>
  <c r="F11" i="15"/>
  <c r="H11" i="15" s="1"/>
  <c r="G11" i="15"/>
  <c r="F12" i="15"/>
  <c r="G12" i="15"/>
  <c r="H12" i="15" s="1"/>
  <c r="G10" i="15"/>
  <c r="F10" i="15"/>
  <c r="F16" i="16"/>
  <c r="H16" i="16" s="1"/>
  <c r="G16" i="16"/>
  <c r="F17" i="16"/>
  <c r="G17" i="16"/>
  <c r="H17" i="16"/>
  <c r="F18" i="16"/>
  <c r="G18" i="16"/>
  <c r="H18" i="16"/>
  <c r="F19" i="16"/>
  <c r="H19" i="16" s="1"/>
  <c r="G19" i="16"/>
  <c r="F20" i="16"/>
  <c r="H20" i="16" s="1"/>
  <c r="G20" i="16"/>
  <c r="F21" i="16"/>
  <c r="G21" i="16"/>
  <c r="H21" i="16"/>
  <c r="F22" i="16"/>
  <c r="G22" i="16"/>
  <c r="H22" i="16"/>
  <c r="F23" i="16"/>
  <c r="H23" i="16" s="1"/>
  <c r="G23" i="16"/>
  <c r="G15" i="16"/>
  <c r="F15" i="16"/>
  <c r="F11" i="16"/>
  <c r="H11" i="16" s="1"/>
  <c r="F12" i="16"/>
  <c r="G12" i="16"/>
  <c r="H12" i="16"/>
  <c r="F10" i="16"/>
  <c r="G10" i="16"/>
  <c r="H24" i="5" l="1"/>
  <c r="F24" i="5"/>
  <c r="E24" i="5"/>
  <c r="F13" i="5"/>
  <c r="G13" i="5"/>
  <c r="C24" i="5"/>
  <c r="C13" i="5"/>
  <c r="E17" i="5"/>
  <c r="E18" i="5"/>
  <c r="E19" i="5"/>
  <c r="E20" i="5"/>
  <c r="E21" i="5"/>
  <c r="H15" i="16" l="1"/>
  <c r="D16" i="16"/>
  <c r="D17" i="16"/>
  <c r="D18" i="16"/>
  <c r="D19" i="16"/>
  <c r="D20" i="16"/>
  <c r="D21" i="16"/>
  <c r="D22" i="16"/>
  <c r="D23" i="16"/>
  <c r="D15" i="16"/>
  <c r="F24" i="16"/>
  <c r="G24" i="16"/>
  <c r="C16" i="16"/>
  <c r="C17" i="16"/>
  <c r="C18" i="16"/>
  <c r="C19" i="16"/>
  <c r="C20" i="16"/>
  <c r="C21" i="16"/>
  <c r="C22" i="16"/>
  <c r="C23" i="16"/>
  <c r="C15" i="16"/>
  <c r="H10" i="16"/>
  <c r="D11" i="16"/>
  <c r="D12" i="16"/>
  <c r="D10" i="16"/>
  <c r="F13" i="16"/>
  <c r="G13" i="16"/>
  <c r="C11" i="16"/>
  <c r="C12" i="16"/>
  <c r="C10" i="16"/>
  <c r="H15" i="15"/>
  <c r="D16" i="15"/>
  <c r="D17" i="15"/>
  <c r="D18" i="15"/>
  <c r="D19" i="15"/>
  <c r="D20" i="15"/>
  <c r="D21" i="15"/>
  <c r="D22" i="15"/>
  <c r="D23" i="15"/>
  <c r="D15" i="15"/>
  <c r="F24" i="15"/>
  <c r="G24" i="15"/>
  <c r="C16" i="15"/>
  <c r="C17" i="15"/>
  <c r="C18" i="15"/>
  <c r="C19" i="15"/>
  <c r="C20" i="15"/>
  <c r="C21" i="15"/>
  <c r="C22" i="15"/>
  <c r="C23" i="15"/>
  <c r="C15" i="15"/>
  <c r="H10" i="15"/>
  <c r="F13" i="15"/>
  <c r="G13" i="15"/>
  <c r="D11" i="15"/>
  <c r="D12" i="15"/>
  <c r="D10" i="15"/>
  <c r="C11" i="15"/>
  <c r="C12" i="15"/>
  <c r="C10" i="15"/>
  <c r="H16" i="5"/>
  <c r="H17" i="5"/>
  <c r="H18" i="5"/>
  <c r="H19" i="5"/>
  <c r="H20" i="5"/>
  <c r="H21" i="5"/>
  <c r="H22" i="5"/>
  <c r="H23" i="5"/>
  <c r="H15" i="5"/>
  <c r="E16" i="5"/>
  <c r="E22" i="5"/>
  <c r="E23" i="5"/>
  <c r="E15" i="5"/>
  <c r="H11" i="5"/>
  <c r="H12" i="5"/>
  <c r="H10" i="5"/>
  <c r="E11" i="5"/>
  <c r="E12" i="5"/>
  <c r="E10" i="5"/>
  <c r="D24" i="5"/>
  <c r="G24" i="5"/>
  <c r="D13" i="5"/>
  <c r="E21" i="15" l="1"/>
  <c r="E17" i="15"/>
  <c r="E23" i="15"/>
  <c r="E19" i="15"/>
  <c r="E15" i="16"/>
  <c r="E22" i="16"/>
  <c r="E18" i="16"/>
  <c r="E11" i="16"/>
  <c r="H13" i="16"/>
  <c r="E12" i="16"/>
  <c r="D13" i="16"/>
  <c r="E20" i="16"/>
  <c r="E16" i="16"/>
  <c r="D24" i="16"/>
  <c r="H24" i="16"/>
  <c r="E10" i="15"/>
  <c r="E12" i="15"/>
  <c r="D24" i="15"/>
  <c r="E20" i="15"/>
  <c r="E16" i="15"/>
  <c r="E15" i="15"/>
  <c r="E22" i="15"/>
  <c r="E18" i="15"/>
  <c r="E10" i="16"/>
  <c r="E23" i="16"/>
  <c r="E19" i="16"/>
  <c r="D13" i="15"/>
  <c r="E11" i="15"/>
  <c r="E21" i="16"/>
  <c r="E17" i="16"/>
  <c r="H13" i="5"/>
  <c r="C24" i="15"/>
  <c r="C24" i="16"/>
  <c r="C13" i="15"/>
  <c r="C13" i="16"/>
  <c r="H24" i="15"/>
  <c r="H13" i="15"/>
  <c r="E13" i="5"/>
  <c r="G200" i="4"/>
  <c r="H191" i="4"/>
  <c r="E13" i="15" l="1"/>
  <c r="E13" i="16"/>
  <c r="E24" i="16"/>
  <c r="E24" i="15"/>
  <c r="H10" i="9" l="1"/>
  <c r="F10" i="9"/>
  <c r="E10" i="9"/>
  <c r="D10" i="9"/>
  <c r="C10" i="9"/>
  <c r="H254" i="4"/>
  <c r="G28" i="2" s="1"/>
  <c r="H34" i="9" s="1"/>
  <c r="G251" i="4"/>
  <c r="G252" i="4"/>
  <c r="G253" i="4"/>
  <c r="G250" i="4"/>
  <c r="G241" i="4"/>
  <c r="G242" i="4" s="1"/>
  <c r="D242" i="4"/>
  <c r="D22" i="2" s="1"/>
  <c r="E242" i="4"/>
  <c r="E22" i="2" s="1"/>
  <c r="F242" i="4"/>
  <c r="F22" i="2" s="1"/>
  <c r="H242" i="4"/>
  <c r="G22" i="2" s="1"/>
  <c r="C242" i="4"/>
  <c r="C22" i="2" s="1"/>
  <c r="D254" i="4"/>
  <c r="E254" i="4"/>
  <c r="F254" i="4"/>
  <c r="C254" i="4"/>
  <c r="G218" i="4"/>
  <c r="G219" i="4"/>
  <c r="G220" i="4"/>
  <c r="D221" i="4"/>
  <c r="D16" i="2" s="1"/>
  <c r="E221" i="4"/>
  <c r="E16" i="2" s="1"/>
  <c r="F221" i="4"/>
  <c r="F16" i="2" s="1"/>
  <c r="H221" i="4"/>
  <c r="G16" i="2" s="1"/>
  <c r="C221" i="4"/>
  <c r="C16" i="2" s="1"/>
  <c r="G217" i="4"/>
  <c r="G201" i="4"/>
  <c r="G202" i="4" s="1"/>
  <c r="D202" i="4"/>
  <c r="D12" i="2" s="1"/>
  <c r="E202" i="4"/>
  <c r="E12" i="2" s="1"/>
  <c r="F202" i="4"/>
  <c r="F12" i="2" s="1"/>
  <c r="H202" i="4"/>
  <c r="G12" i="2" s="1"/>
  <c r="C202" i="4"/>
  <c r="C12" i="2" s="1"/>
  <c r="I193" i="4"/>
  <c r="H192" i="4"/>
  <c r="E193" i="4"/>
  <c r="D11" i="2" s="1"/>
  <c r="F193" i="4"/>
  <c r="E11" i="2" s="1"/>
  <c r="G193" i="4"/>
  <c r="F11" i="2" s="1"/>
  <c r="D193" i="4"/>
  <c r="C11" i="2" s="1"/>
  <c r="G179" i="4"/>
  <c r="G180" i="4"/>
  <c r="G181" i="4"/>
  <c r="G182" i="4"/>
  <c r="D184" i="4"/>
  <c r="D25" i="1" s="1"/>
  <c r="E184" i="4"/>
  <c r="F184" i="4"/>
  <c r="H184" i="4"/>
  <c r="H25" i="1" s="1"/>
  <c r="C184" i="4"/>
  <c r="C25" i="1" s="1"/>
  <c r="G178" i="4"/>
  <c r="G168" i="4"/>
  <c r="G169" i="4"/>
  <c r="D171" i="4"/>
  <c r="D24" i="1" s="1"/>
  <c r="E171" i="4"/>
  <c r="E24" i="1" s="1"/>
  <c r="F171" i="4"/>
  <c r="F24" i="1" s="1"/>
  <c r="H171" i="4"/>
  <c r="C171" i="4"/>
  <c r="G167" i="4"/>
  <c r="G139" i="4"/>
  <c r="G135" i="4"/>
  <c r="G136" i="4"/>
  <c r="G137" i="4"/>
  <c r="G138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5" i="4"/>
  <c r="G156" i="4"/>
  <c r="G157" i="4"/>
  <c r="G158" i="4"/>
  <c r="G159" i="4"/>
  <c r="G134" i="4"/>
  <c r="D161" i="4"/>
  <c r="D23" i="1" s="1"/>
  <c r="E161" i="4"/>
  <c r="E23" i="1" s="1"/>
  <c r="F161" i="4"/>
  <c r="F23" i="1" s="1"/>
  <c r="H161" i="4"/>
  <c r="H23" i="1" s="1"/>
  <c r="C161" i="4"/>
  <c r="C23" i="1" s="1"/>
  <c r="D127" i="4"/>
  <c r="D22" i="1" s="1"/>
  <c r="E127" i="4"/>
  <c r="E22" i="1" s="1"/>
  <c r="F127" i="4"/>
  <c r="H127" i="4"/>
  <c r="H22" i="1" s="1"/>
  <c r="C127" i="4"/>
  <c r="C22" i="1" s="1"/>
  <c r="G124" i="4"/>
  <c r="G125" i="4"/>
  <c r="G123" i="4"/>
  <c r="D116" i="4"/>
  <c r="E116" i="4"/>
  <c r="E21" i="1" s="1"/>
  <c r="F116" i="4"/>
  <c r="F21" i="1" s="1"/>
  <c r="H116" i="4"/>
  <c r="H21" i="1" s="1"/>
  <c r="C116" i="4"/>
  <c r="C21" i="1" s="1"/>
  <c r="G111" i="4"/>
  <c r="G112" i="4"/>
  <c r="G113" i="4"/>
  <c r="G114" i="4"/>
  <c r="G110" i="4"/>
  <c r="D103" i="4"/>
  <c r="D20" i="1" s="1"/>
  <c r="E103" i="4"/>
  <c r="E20" i="1" s="1"/>
  <c r="F103" i="4"/>
  <c r="F20" i="1" s="1"/>
  <c r="H103" i="4"/>
  <c r="H20" i="1" s="1"/>
  <c r="C103" i="4"/>
  <c r="C20" i="1" s="1"/>
  <c r="G101" i="4"/>
  <c r="G100" i="4"/>
  <c r="G97" i="4"/>
  <c r="D89" i="4"/>
  <c r="D19" i="1" s="1"/>
  <c r="E89" i="4"/>
  <c r="E19" i="1" s="1"/>
  <c r="F89" i="4"/>
  <c r="F19" i="1" s="1"/>
  <c r="H89" i="4"/>
  <c r="H19" i="1" s="1"/>
  <c r="C89" i="4"/>
  <c r="C19" i="1" s="1"/>
  <c r="G87" i="4"/>
  <c r="G83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60" i="4"/>
  <c r="H75" i="4"/>
  <c r="H18" i="1" s="1"/>
  <c r="D75" i="4"/>
  <c r="D18" i="1" s="1"/>
  <c r="E75" i="4"/>
  <c r="E18" i="1" s="1"/>
  <c r="F75" i="4"/>
  <c r="F18" i="1" s="1"/>
  <c r="C75" i="4"/>
  <c r="C18" i="1" s="1"/>
  <c r="G44" i="4"/>
  <c r="G45" i="4"/>
  <c r="G46" i="4"/>
  <c r="G47" i="4"/>
  <c r="G48" i="4"/>
  <c r="G49" i="4"/>
  <c r="G50" i="4"/>
  <c r="G51" i="4"/>
  <c r="G52" i="4"/>
  <c r="G43" i="4"/>
  <c r="H53" i="4"/>
  <c r="H17" i="1" s="1"/>
  <c r="D53" i="4"/>
  <c r="D17" i="1" s="1"/>
  <c r="E53" i="4"/>
  <c r="E17" i="1" s="1"/>
  <c r="F53" i="4"/>
  <c r="F17" i="1" s="1"/>
  <c r="C53" i="4"/>
  <c r="G33" i="4"/>
  <c r="G34" i="4"/>
  <c r="G35" i="4"/>
  <c r="G32" i="4"/>
  <c r="H36" i="4"/>
  <c r="D36" i="4"/>
  <c r="E36" i="4"/>
  <c r="F36" i="4"/>
  <c r="C36" i="4"/>
  <c r="G18" i="4"/>
  <c r="G19" i="4"/>
  <c r="G20" i="4"/>
  <c r="G21" i="4"/>
  <c r="G22" i="4"/>
  <c r="G23" i="4"/>
  <c r="G24" i="4"/>
  <c r="G17" i="4"/>
  <c r="D25" i="4"/>
  <c r="D11" i="1" s="1"/>
  <c r="E25" i="4"/>
  <c r="E11" i="1" s="1"/>
  <c r="F25" i="4"/>
  <c r="H25" i="4"/>
  <c r="H11" i="1" s="1"/>
  <c r="C25" i="4"/>
  <c r="C11" i="1" s="1"/>
  <c r="H11" i="9" l="1"/>
  <c r="H12" i="1"/>
  <c r="H14" i="1" s="1"/>
  <c r="F20" i="9"/>
  <c r="F25" i="1"/>
  <c r="F18" i="9"/>
  <c r="F22" i="1"/>
  <c r="E20" i="9"/>
  <c r="E25" i="1"/>
  <c r="G25" i="1" s="1"/>
  <c r="C19" i="9"/>
  <c r="C24" i="1"/>
  <c r="G24" i="1" s="1"/>
  <c r="G21" i="1"/>
  <c r="D17" i="9"/>
  <c r="D21" i="1"/>
  <c r="G22" i="1"/>
  <c r="H19" i="9"/>
  <c r="H24" i="1"/>
  <c r="G10" i="9"/>
  <c r="G23" i="1"/>
  <c r="G20" i="1"/>
  <c r="G19" i="1"/>
  <c r="G18" i="1"/>
  <c r="F28" i="9"/>
  <c r="F11" i="1"/>
  <c r="G11" i="1" s="1"/>
  <c r="F12" i="1"/>
  <c r="F11" i="9"/>
  <c r="F25" i="9" s="1"/>
  <c r="E12" i="1"/>
  <c r="E11" i="9"/>
  <c r="D12" i="1"/>
  <c r="D11" i="9"/>
  <c r="C11" i="9"/>
  <c r="C12" i="1"/>
  <c r="G89" i="4"/>
  <c r="C18" i="9"/>
  <c r="H29" i="9"/>
  <c r="C14" i="9"/>
  <c r="D16" i="9"/>
  <c r="G221" i="4"/>
  <c r="F17" i="9"/>
  <c r="H14" i="9"/>
  <c r="C16" i="9"/>
  <c r="D19" i="9"/>
  <c r="E19" i="9"/>
  <c r="C29" i="9"/>
  <c r="H17" i="9"/>
  <c r="E28" i="9"/>
  <c r="E18" i="9"/>
  <c r="D13" i="9"/>
  <c r="F14" i="9"/>
  <c r="H20" i="9"/>
  <c r="D15" i="9"/>
  <c r="E15" i="9"/>
  <c r="H13" i="9"/>
  <c r="E14" i="2"/>
  <c r="E18" i="2" s="1"/>
  <c r="E24" i="2" s="1"/>
  <c r="C14" i="2"/>
  <c r="C18" i="2" s="1"/>
  <c r="C20" i="9"/>
  <c r="H16" i="9"/>
  <c r="D20" i="9"/>
  <c r="C17" i="1"/>
  <c r="G17" i="1" s="1"/>
  <c r="C13" i="9"/>
  <c r="H193" i="4"/>
  <c r="D28" i="9"/>
  <c r="C15" i="9"/>
  <c r="D18" i="9"/>
  <c r="E14" i="9"/>
  <c r="E17" i="9"/>
  <c r="F13" i="9"/>
  <c r="F16" i="9"/>
  <c r="F29" i="9"/>
  <c r="F31" i="9" s="1"/>
  <c r="H15" i="9"/>
  <c r="G254" i="4"/>
  <c r="C17" i="9"/>
  <c r="D29" i="9"/>
  <c r="C28" i="9"/>
  <c r="H28" i="9"/>
  <c r="D14" i="9"/>
  <c r="E13" i="9"/>
  <c r="E16" i="9"/>
  <c r="F15" i="9"/>
  <c r="F19" i="9"/>
  <c r="E29" i="9"/>
  <c r="H18" i="9"/>
  <c r="G11" i="2"/>
  <c r="G14" i="2" s="1"/>
  <c r="H35" i="9" s="1"/>
  <c r="C34" i="9" s="1"/>
  <c r="G103" i="4"/>
  <c r="G184" i="4"/>
  <c r="G127" i="4"/>
  <c r="G171" i="4"/>
  <c r="G161" i="4"/>
  <c r="G116" i="4"/>
  <c r="G75" i="4"/>
  <c r="G53" i="4"/>
  <c r="G36" i="4"/>
  <c r="G25" i="4"/>
  <c r="F10" i="1"/>
  <c r="E10" i="1"/>
  <c r="E14" i="1" s="1"/>
  <c r="D10" i="1"/>
  <c r="C10" i="1"/>
  <c r="C11" i="4"/>
  <c r="F14" i="2"/>
  <c r="F35" i="9" s="1"/>
  <c r="D14" i="1" l="1"/>
  <c r="G12" i="1"/>
  <c r="G27" i="1"/>
  <c r="G10" i="1"/>
  <c r="C14" i="1"/>
  <c r="D25" i="9"/>
  <c r="F14" i="1"/>
  <c r="G14" i="1"/>
  <c r="G11" i="9"/>
  <c r="E31" i="9"/>
  <c r="F27" i="1"/>
  <c r="H27" i="1"/>
  <c r="H29" i="1" s="1"/>
  <c r="C31" i="9"/>
  <c r="H31" i="9"/>
  <c r="E25" i="9"/>
  <c r="H25" i="9"/>
  <c r="C36" i="9"/>
  <c r="C35" i="9"/>
  <c r="D34" i="9" s="1"/>
  <c r="C25" i="9"/>
  <c r="F33" i="9"/>
  <c r="E36" i="9"/>
  <c r="E35" i="9"/>
  <c r="F34" i="9" s="1"/>
  <c r="D31" i="9"/>
  <c r="E27" i="1"/>
  <c r="F18" i="2"/>
  <c r="F24" i="2" s="1"/>
  <c r="F36" i="9"/>
  <c r="G18" i="2"/>
  <c r="G24" i="2" s="1"/>
  <c r="H36" i="9"/>
  <c r="C24" i="2"/>
  <c r="D14" i="2"/>
  <c r="D35" i="9" s="1"/>
  <c r="E34" i="9" s="1"/>
  <c r="E33" i="9" l="1"/>
  <c r="D33" i="9"/>
  <c r="D37" i="9" s="1"/>
  <c r="F29" i="1"/>
  <c r="F29" i="2" s="1"/>
  <c r="G29" i="2"/>
  <c r="H33" i="9"/>
  <c r="H37" i="9" s="1"/>
  <c r="C33" i="9"/>
  <c r="C37" i="9" s="1"/>
  <c r="F37" i="9"/>
  <c r="E29" i="1"/>
  <c r="E29" i="2" s="1"/>
  <c r="E37" i="9"/>
  <c r="D18" i="2"/>
  <c r="D24" i="2" s="1"/>
  <c r="D36" i="9"/>
  <c r="G31" i="2" l="1"/>
  <c r="C28" i="2" s="1"/>
  <c r="C27" i="1"/>
  <c r="D27" i="1"/>
  <c r="D29" i="1" s="1"/>
  <c r="G32" i="2" l="1"/>
  <c r="G29" i="1"/>
  <c r="C29" i="1"/>
  <c r="C29" i="2" s="1"/>
  <c r="C31" i="2" s="1"/>
  <c r="D29" i="2" l="1"/>
  <c r="C32" i="2" l="1"/>
  <c r="D28" i="2"/>
  <c r="D31" i="2" l="1"/>
  <c r="E28" i="2" s="1"/>
  <c r="E31" i="2" s="1"/>
  <c r="F28" i="2" l="1"/>
  <c r="F31" i="2" s="1"/>
  <c r="F32" i="2" s="1"/>
  <c r="E32" i="2"/>
  <c r="D32" i="2"/>
</calcChain>
</file>

<file path=xl/comments1.xml><?xml version="1.0" encoding="utf-8"?>
<comments xmlns="http://schemas.openxmlformats.org/spreadsheetml/2006/main">
  <authors>
    <author>Author</author>
  </authors>
  <commentList>
    <comment ref="J199" authorId="0" shapeId="0">
      <text>
        <r>
          <rPr>
            <sz val="9"/>
            <color indexed="81"/>
            <rFont val="Tahoma"/>
            <family val="2"/>
          </rPr>
          <t xml:space="preserve">Cumulative column for balance sheet should not be an addition of the quarters. Its a balance as at a particular date. Let us remove this column since the totals of this column will be equal to the quarter 4 figures.
</t>
        </r>
      </text>
    </comment>
  </commentList>
</comments>
</file>

<file path=xl/sharedStrings.xml><?xml version="1.0" encoding="utf-8"?>
<sst xmlns="http://schemas.openxmlformats.org/spreadsheetml/2006/main" count="836" uniqueCount="317">
  <si>
    <t>Note</t>
  </si>
  <si>
    <t>Kshs</t>
  </si>
  <si>
    <t>Compensation of Employees</t>
  </si>
  <si>
    <t>Pension and other social security contributions</t>
  </si>
  <si>
    <t>Social Security Benefits</t>
  </si>
  <si>
    <t>___________________________</t>
  </si>
  <si>
    <t>________________________</t>
  </si>
  <si>
    <t>FINANCIAL ASSETS</t>
  </si>
  <si>
    <t>Cash and Cash Equivalents</t>
  </si>
  <si>
    <t>Bank Balances</t>
  </si>
  <si>
    <t>Cash Balances</t>
  </si>
  <si>
    <t>TOTAL FINANCIAL ASSETS</t>
  </si>
  <si>
    <t>________________</t>
  </si>
  <si>
    <t>Bank accounts</t>
  </si>
  <si>
    <t>Cash in hand</t>
  </si>
  <si>
    <t>Receipts from the Sale of Buildings</t>
  </si>
  <si>
    <t>Receipts from the Sale of Vehicles and Transport Equipment</t>
  </si>
  <si>
    <t>Receipts from the Sale Plant Machinery and Equipment</t>
  </si>
  <si>
    <t>Receipts from Sale of Certified Seeds and Breeding Stock</t>
  </si>
  <si>
    <t>Receipts from the Sale of Strategic Reserves Stocks</t>
  </si>
  <si>
    <t>Receipts from the Sale of Inventories, Stocks and Commodities</t>
  </si>
  <si>
    <t>Disposal and Sales of Non-Produced Assets</t>
  </si>
  <si>
    <t>Basic salaries of permanent employees</t>
  </si>
  <si>
    <t>Basic wages of temporary employees</t>
  </si>
  <si>
    <t>Personal allowances paid as part of salary</t>
  </si>
  <si>
    <t>Personal allowances paid as reimbursements</t>
  </si>
  <si>
    <t>Personal allowances provided in kind</t>
  </si>
  <si>
    <t>Other personnel payments</t>
  </si>
  <si>
    <t>Compulsory national social security schemes</t>
  </si>
  <si>
    <t>Compulsory national health insurance schemes</t>
  </si>
  <si>
    <t>Social benefit schemes outside government</t>
  </si>
  <si>
    <t>Utilities, supplies and services</t>
  </si>
  <si>
    <t>Communication, supplies and services</t>
  </si>
  <si>
    <t>Domestic travel and subsistence</t>
  </si>
  <si>
    <t>Foreign travel and subsistence</t>
  </si>
  <si>
    <t>Printing, advertising and information supplies &amp; services</t>
  </si>
  <si>
    <t>Rentals of produced assets</t>
  </si>
  <si>
    <t>Training expenses</t>
  </si>
  <si>
    <t>Hospitality supplies and services</t>
  </si>
  <si>
    <t>Insurance costs</t>
  </si>
  <si>
    <t>Office and general supplies and services</t>
  </si>
  <si>
    <t>Other operating expenses</t>
  </si>
  <si>
    <t>Routine maintenance – vehicles and other transport equipment</t>
  </si>
  <si>
    <t>Routine maintenance – other assets</t>
  </si>
  <si>
    <t>Scholarships and other educational benefits</t>
  </si>
  <si>
    <t>Emergency relief and refugee assistance</t>
  </si>
  <si>
    <t>Subsidies to small businesses, cooperatives, and self employed</t>
  </si>
  <si>
    <t>Other capital grants and transfers</t>
  </si>
  <si>
    <t>Government pension and retirement benefits</t>
  </si>
  <si>
    <t>Social security benefits in cash and in kind</t>
  </si>
  <si>
    <t>Employer Social Benefits in cash and in kind</t>
  </si>
  <si>
    <t>Purchase of Buildings</t>
  </si>
  <si>
    <t>Construction of Buildings</t>
  </si>
  <si>
    <t>Refurbishment of Buildings</t>
  </si>
  <si>
    <t>Construction of Roads</t>
  </si>
  <si>
    <t>Construction and Civil Works</t>
  </si>
  <si>
    <t>Overhaul and Refurbishment of Construction and Civil Works</t>
  </si>
  <si>
    <t>Purchase of Vehicles and Other Transport Equipment</t>
  </si>
  <si>
    <t>Overhaul of Vehicles and Other Transport Equipment</t>
  </si>
  <si>
    <t>Purchase of Household Furniture and Institutional Equipment</t>
  </si>
  <si>
    <t>Purchase of Office Furniture and General Equipment</t>
  </si>
  <si>
    <t>Purchase of Specialised Plant, Equipment and Machinery</t>
  </si>
  <si>
    <t>Rehabilitation and Renovation of Plant, Machinery and Equip.</t>
  </si>
  <si>
    <t>Purchase of Certified Seeds, Breeding Stock and Live Animals</t>
  </si>
  <si>
    <t>Research, Studies, Project Preparation, Design &amp; Supervision</t>
  </si>
  <si>
    <t>Rehabilitation of Civil Works</t>
  </si>
  <si>
    <t>Acquisition of Land</t>
  </si>
  <si>
    <t>Domestic Public Non-Financial Enterprises</t>
  </si>
  <si>
    <t>Domestic Public Financial Institutions</t>
  </si>
  <si>
    <t>Foreign financial Institutions operating Abroad</t>
  </si>
  <si>
    <t>Other Foreign Enterprises</t>
  </si>
  <si>
    <t>Foreign Payables - From Previous Years</t>
  </si>
  <si>
    <t>Budget Reserves</t>
  </si>
  <si>
    <t>Civil Contingency Reserves</t>
  </si>
  <si>
    <t>Location 1</t>
  </si>
  <si>
    <t>Location 2</t>
  </si>
  <si>
    <t>Name of Officer or Institution</t>
  </si>
  <si>
    <t>Amount Taken</t>
  </si>
  <si>
    <t>Balance</t>
  </si>
  <si>
    <t>Grand Total</t>
  </si>
  <si>
    <t>Proceeds from Sale of Assets</t>
  </si>
  <si>
    <t>Use of goods and services</t>
  </si>
  <si>
    <t>Subsidies</t>
  </si>
  <si>
    <t>Other grants and transfers</t>
  </si>
  <si>
    <t>Acquisition of Assets</t>
  </si>
  <si>
    <t xml:space="preserve">SURPLUS/DEFICIT </t>
  </si>
  <si>
    <t>Total</t>
  </si>
  <si>
    <t>Description</t>
  </si>
  <si>
    <t xml:space="preserve">Subsidies to Public Corporations  </t>
  </si>
  <si>
    <t xml:space="preserve">Subsidies to Private Enterprises  </t>
  </si>
  <si>
    <t xml:space="preserve">TOTAL </t>
  </si>
  <si>
    <t>Acquisition of Intangible Assets</t>
  </si>
  <si>
    <t>Acquisition of Strategic Stocks and commodities</t>
  </si>
  <si>
    <t>Financial Assets</t>
  </si>
  <si>
    <t>Non Financial Assets</t>
  </si>
  <si>
    <t xml:space="preserve">REPRESENTED BY </t>
  </si>
  <si>
    <t>Fund balance b/fwd</t>
  </si>
  <si>
    <t>Surplus/Defict for the year</t>
  </si>
  <si>
    <t>Control</t>
  </si>
  <si>
    <t>Name of Bank, Account No. &amp; currency</t>
  </si>
  <si>
    <t xml:space="preserve">Total </t>
  </si>
  <si>
    <t xml:space="preserve">See attached list </t>
  </si>
  <si>
    <t>See list attached</t>
  </si>
  <si>
    <t>Other expenses</t>
  </si>
  <si>
    <t>CASH FLOW FROM OPERATING ACTIVITIES</t>
  </si>
  <si>
    <t>Payments for operating expenses</t>
  </si>
  <si>
    <t>Adjustments during the year</t>
  </si>
  <si>
    <t>CASHFLOW FROM INVESTING ACTIVITIES</t>
  </si>
  <si>
    <t>NET INCREASE IN CASH AND CASH EQUIVALENT</t>
  </si>
  <si>
    <t xml:space="preserve">Control </t>
  </si>
  <si>
    <t>The accounting policies and explanatory notes to these financial statements form an integral part of the financial statements. The financial statements were approved on ______________ 2014 and signed by:</t>
  </si>
  <si>
    <t>RECEIPTS</t>
  </si>
  <si>
    <t>PAYMENTS</t>
  </si>
  <si>
    <t>TOTAL PAYMENTS</t>
  </si>
  <si>
    <t>Receipt/Expense Item</t>
  </si>
  <si>
    <t> RECEIPTS</t>
  </si>
  <si>
    <t>Other Payments</t>
  </si>
  <si>
    <t>Details of General Accounts On Vote</t>
  </si>
  <si>
    <t xml:space="preserve"> 2013 - 2014 </t>
  </si>
  <si>
    <t xml:space="preserve"> 2012 - 2013 </t>
  </si>
  <si>
    <t>GAV Provisioning account balance</t>
  </si>
  <si>
    <t>xxx</t>
  </si>
  <si>
    <t>Details of Exchequer Account</t>
  </si>
  <si>
    <t>Exchequer Provisioning account balance</t>
  </si>
  <si>
    <t>Supplier of Goods or Services</t>
  </si>
  <si>
    <t>Construction of buildings</t>
  </si>
  <si>
    <t>Sub-Total</t>
  </si>
  <si>
    <t>Construction of civil works</t>
  </si>
  <si>
    <t>Supply of goods</t>
  </si>
  <si>
    <t>Supply of services</t>
  </si>
  <si>
    <t>Name of Staff</t>
  </si>
  <si>
    <t>Asset class</t>
  </si>
  <si>
    <t>Land</t>
  </si>
  <si>
    <t>Buildings and structures</t>
  </si>
  <si>
    <t>Transport equipment</t>
  </si>
  <si>
    <t>Office equipment, furniture and fittings</t>
  </si>
  <si>
    <t>ICT Equipment, Software and Other ICT Assets</t>
  </si>
  <si>
    <t>Other Machinery and Equipment</t>
  </si>
  <si>
    <t>Heritage and cultural assets</t>
  </si>
  <si>
    <t>Intangible assets</t>
  </si>
  <si>
    <t>Chief Officer - Finance</t>
  </si>
  <si>
    <t>Head of Treasury Accounting</t>
  </si>
  <si>
    <t>Total Cash and cash equivalents</t>
  </si>
  <si>
    <t>Accounts receivables – Outstanding Imprests</t>
  </si>
  <si>
    <t>FINANCIAL LIABILITIES</t>
  </si>
  <si>
    <t>Accounts Payables – Deposits and retentions</t>
  </si>
  <si>
    <t>NET FINANCIAL ASSETS</t>
  </si>
  <si>
    <r>
      <t xml:space="preserve">The accounting policies and explanatory notes to these financial statements form an integral part of the financial statements. The entity financial statements were approved on </t>
    </r>
    <r>
      <rPr>
        <u/>
        <sz val="11"/>
        <color theme="1"/>
        <rFont val="Times New Roman"/>
        <family val="1"/>
      </rPr>
      <t xml:space="preserve">___________                     </t>
    </r>
    <r>
      <rPr>
        <sz val="11"/>
        <color theme="1"/>
        <rFont val="Times New Roman"/>
        <family val="1"/>
      </rPr>
      <t>2015 and signed by:</t>
    </r>
  </si>
  <si>
    <r>
      <t xml:space="preserve">The accounting policies and explanatory notes to these financial statements form an integral part of the financial statements. The entity financial statements were approved on </t>
    </r>
    <r>
      <rPr>
        <u/>
        <sz val="11"/>
        <color theme="1"/>
        <rFont val="Times New Roman"/>
        <family val="1"/>
      </rPr>
      <t xml:space="preserve">___________        </t>
    </r>
    <r>
      <rPr>
        <sz val="11"/>
        <color theme="1"/>
        <rFont val="Times New Roman"/>
        <family val="1"/>
      </rPr>
      <t>2015 and signed by:</t>
    </r>
  </si>
  <si>
    <t> Total Exchequer Releases for quarter 1</t>
  </si>
  <si>
    <t> Total Exchequer Releases for quarter 2</t>
  </si>
  <si>
    <t> Total Exchequer Releases for quarter 3</t>
  </si>
  <si>
    <t> Total Exchequer Releases for quarter 4</t>
  </si>
  <si>
    <t>(insert name of budget agency)</t>
  </si>
  <si>
    <t>Exchange Rate Losses</t>
  </si>
  <si>
    <t>Cash in Hand – Held in domestic currency</t>
  </si>
  <si>
    <t>Cash in Hand – Held in foreign currency</t>
  </si>
  <si>
    <t>Government Imprests</t>
  </si>
  <si>
    <t>Date Imprest Taken</t>
  </si>
  <si>
    <t xml:space="preserve"> Amount Surrendered </t>
  </si>
  <si>
    <t> Kshs</t>
  </si>
  <si>
    <t>Kshs </t>
  </si>
  <si>
    <t>dd/mm/yy</t>
  </si>
  <si>
    <t>Accounts Receivables</t>
  </si>
  <si>
    <t>Accounts Payables</t>
  </si>
  <si>
    <t>TOTAL RECEIPTS</t>
  </si>
  <si>
    <t>NET FINANCIAL POSITION</t>
  </si>
  <si>
    <t>Transfers to Other Government Entities</t>
  </si>
  <si>
    <t xml:space="preserve">REPORTS AND FINANCIAL STATEMENTS </t>
  </si>
  <si>
    <t>FOR THE QUARTER ENDED XXX</t>
  </si>
  <si>
    <t>Q1</t>
  </si>
  <si>
    <t>Q2</t>
  </si>
  <si>
    <t>Q3</t>
  </si>
  <si>
    <t>Q4</t>
  </si>
  <si>
    <t>Sep</t>
  </si>
  <si>
    <t>Dec</t>
  </si>
  <si>
    <t>Mar</t>
  </si>
  <si>
    <t>Jun</t>
  </si>
  <si>
    <t xml:space="preserve">Cumulative </t>
  </si>
  <si>
    <t>Amount</t>
  </si>
  <si>
    <t>Comparative</t>
  </si>
  <si>
    <t>Period 2015</t>
  </si>
  <si>
    <t>Receipts from operating income</t>
  </si>
  <si>
    <t>Adjusted for:</t>
  </si>
  <si>
    <t>Net cash flows from operating activities</t>
  </si>
  <si>
    <t>Net cash flows from investing activities</t>
  </si>
  <si>
    <t>Cash and cash equivalent at BEGINNING of the quarter</t>
  </si>
  <si>
    <t>Cash and cash equivalent at END of the quarter</t>
  </si>
  <si>
    <t>Cumulative Amount</t>
  </si>
  <si>
    <t>Cumulative amount</t>
  </si>
  <si>
    <t>TOTAL</t>
  </si>
  <si>
    <t xml:space="preserve"> </t>
  </si>
  <si>
    <t>Specialized materials and services</t>
  </si>
  <si>
    <t>Transfers to National Government entities</t>
  </si>
  <si>
    <t>Transfers to Counties</t>
  </si>
  <si>
    <t>Other current transfers, grants</t>
  </si>
  <si>
    <t>Purchase of ICT Equipment, Software and Other ICT Assets</t>
  </si>
  <si>
    <t>Capital Transfers to Non-Financial Public Enterprises</t>
  </si>
  <si>
    <t>Capital Transfer to Public Financial Institutions and Enterprises</t>
  </si>
  <si>
    <t>Capital Transfer to Private Non-Financial Enterprises</t>
  </si>
  <si>
    <t xml:space="preserve">Domestic Accounts </t>
  </si>
  <si>
    <t>Indicated whether recurrent or development</t>
  </si>
  <si>
    <t>Amount Q1</t>
  </si>
  <si>
    <t>Amount Q2</t>
  </si>
  <si>
    <t>Amount Q3</t>
  </si>
  <si>
    <t>Amount Q4</t>
  </si>
  <si>
    <t>Name of Bank, Account No. &amp; Currency</t>
  </si>
  <si>
    <t>Cash in hand should be analysed as follows:</t>
  </si>
  <si>
    <t>Location 3</t>
  </si>
  <si>
    <t>Clearance Accounts</t>
  </si>
  <si>
    <t>Staff Advances</t>
  </si>
  <si>
    <t>Other Advances</t>
  </si>
  <si>
    <t>Government Imprest Holders</t>
  </si>
  <si>
    <t>Deposits and Retentions</t>
  </si>
  <si>
    <t>Amounts due to National Government entities</t>
  </si>
  <si>
    <t>Amounts due to County Government entities</t>
  </si>
  <si>
    <t>Amounts due to third parties</t>
  </si>
  <si>
    <r>
      <t>(a)</t>
    </r>
    <r>
      <rPr>
        <i/>
        <sz val="7"/>
        <color theme="1"/>
        <rFont val="Times New Roman"/>
        <family val="1"/>
      </rPr>
      <t xml:space="preserve">   </t>
    </r>
    <r>
      <rPr>
        <i/>
        <sz val="12"/>
        <color theme="1"/>
        <rFont val="Times New Roman"/>
        <family val="1"/>
      </rPr>
      <t>Xxxx</t>
    </r>
  </si>
  <si>
    <r>
      <t>(b)</t>
    </r>
    <r>
      <rPr>
        <i/>
        <sz val="7"/>
        <color theme="1"/>
        <rFont val="Times New Roman"/>
        <family val="1"/>
      </rPr>
      <t xml:space="preserve">   </t>
    </r>
    <r>
      <rPr>
        <i/>
        <sz val="12"/>
        <color theme="1"/>
        <rFont val="Times New Roman"/>
        <family val="1"/>
      </rPr>
      <t>Xxxx</t>
    </r>
  </si>
  <si>
    <r>
      <t>(c)</t>
    </r>
    <r>
      <rPr>
        <i/>
        <sz val="7"/>
        <color theme="1"/>
        <rFont val="Times New Roman"/>
        <family val="1"/>
      </rPr>
      <t xml:space="preserve">    </t>
    </r>
    <r>
      <rPr>
        <i/>
        <sz val="12"/>
        <color theme="1"/>
        <rFont val="Times New Roman"/>
        <family val="1"/>
      </rPr>
      <t>Xxxx</t>
    </r>
  </si>
  <si>
    <r>
      <t>(d)</t>
    </r>
    <r>
      <rPr>
        <i/>
        <sz val="7"/>
        <color theme="1"/>
        <rFont val="Times New Roman"/>
        <family val="1"/>
      </rPr>
      <t xml:space="preserve">   </t>
    </r>
    <r>
      <rPr>
        <i/>
        <sz val="12"/>
        <color theme="1"/>
        <rFont val="Times New Roman"/>
        <family val="1"/>
      </rPr>
      <t>Xxxx</t>
    </r>
  </si>
  <si>
    <r>
      <t>(e)</t>
    </r>
    <r>
      <rPr>
        <i/>
        <sz val="7"/>
        <color theme="1"/>
        <rFont val="Times New Roman"/>
        <family val="1"/>
      </rPr>
      <t xml:space="preserve">    </t>
    </r>
    <r>
      <rPr>
        <i/>
        <sz val="12"/>
        <color theme="1"/>
        <rFont val="Times New Roman"/>
        <family val="1"/>
      </rPr>
      <t>Xxxx</t>
    </r>
  </si>
  <si>
    <t>The entity financial statements were approved on ___________ 2016 and signed by:</t>
  </si>
  <si>
    <t>Name</t>
  </si>
  <si>
    <t>Amounts due to National Govt Entities</t>
  </si>
  <si>
    <t>Amounts due to County Govt Entities</t>
  </si>
  <si>
    <t>Amounts due to Third Parties</t>
  </si>
  <si>
    <t>Bank Charges</t>
  </si>
  <si>
    <t>Other Finance Costs</t>
  </si>
  <si>
    <t>Finance Costs</t>
  </si>
  <si>
    <t>Comparative period 2015</t>
  </si>
  <si>
    <t>Comparative amount 2015</t>
  </si>
  <si>
    <t>Nyumbani Sugar Company</t>
  </si>
  <si>
    <t>Vijana Fisheries Ltd</t>
  </si>
  <si>
    <t>Recurrent</t>
  </si>
  <si>
    <t>Development</t>
  </si>
  <si>
    <t>As per statement of assets</t>
  </si>
  <si>
    <t>STATEMENT OF COMPARISON OF BUDGET &amp; ACTUAL AMOUNTS: RECURRENT AND DEVELOPMENT COMBINED</t>
  </si>
  <si>
    <t>STATEMENT OF COMPARISON OF BUDGET &amp; ACTUAL AMOUNTS: RECURRENT</t>
  </si>
  <si>
    <t>STATEMENT OF COMPARISON OF BUDGET &amp; ACTUAL AMOUNTS: DEVELOPMENT</t>
  </si>
  <si>
    <t>Budget Q1 20XX</t>
  </si>
  <si>
    <t>Actual Q1 20XX</t>
  </si>
  <si>
    <t>Budget utilization difference</t>
  </si>
  <si>
    <t>Budget cumulative to date</t>
  </si>
  <si>
    <t>Actual cumulative to date</t>
  </si>
  <si>
    <t> TOTAL</t>
  </si>
  <si>
    <t>Clerk of the Assembly</t>
  </si>
  <si>
    <t>Chief Finance Office – County Assembly</t>
  </si>
  <si>
    <t xml:space="preserve">Transfers from the County Treasury/Exchequer Releases </t>
  </si>
  <si>
    <t>Other Receipts</t>
  </si>
  <si>
    <t>13A</t>
  </si>
  <si>
    <t>13B</t>
  </si>
  <si>
    <t>Chief Finance Officer – County Assembly</t>
  </si>
  <si>
    <t>COUNTY ASSEMBLY OF XXXX</t>
  </si>
  <si>
    <t>Cumulative</t>
  </si>
  <si>
    <t>Transfers from the County Treasury/Exchequer Releases</t>
  </si>
  <si>
    <t>[Provide below a commentary on significant underutilization (below 50% of utilization) and any overutilization]</t>
  </si>
  <si>
    <t>1. TRANSFERS FROM THE COUNTY TREASURY/EXCHEQUER RELEASES</t>
  </si>
  <si>
    <t>2. PROCEEDS FROM SALE OF ASSETS</t>
  </si>
  <si>
    <t>3. OTHER RECEIPTS</t>
  </si>
  <si>
    <t>Other Receipts I</t>
  </si>
  <si>
    <t>Other Receipts II</t>
  </si>
  <si>
    <t>Other Receipts III</t>
  </si>
  <si>
    <t>Other Receipts IV</t>
  </si>
  <si>
    <t>Other Receipts XXXX</t>
  </si>
  <si>
    <t>4. COMPENSATION OF EMPLOYEES</t>
  </si>
  <si>
    <t>5. USE OF GOODS AND SERVICES</t>
  </si>
  <si>
    <t xml:space="preserve">6. SUBSIDIES </t>
  </si>
  <si>
    <t>7. TRANSFERS TO OTHER GOVERNMENT ENTITIES</t>
  </si>
  <si>
    <t>8. OTHER GRANTS AND TRANSFERS</t>
  </si>
  <si>
    <t>9. SOCIAL SECURITY BENEFITS</t>
  </si>
  <si>
    <t xml:space="preserve">10. ACQUISITION OF ASSETS </t>
  </si>
  <si>
    <t xml:space="preserve">11. FINANCE COSTS </t>
  </si>
  <si>
    <t>12. OTHER PAYMENTS</t>
  </si>
  <si>
    <t>13A. BANK ACCOUNTS</t>
  </si>
  <si>
    <t>13B. CASH IN HAND</t>
  </si>
  <si>
    <t xml:space="preserve">14. ACCOUNTS RECEIVABLE </t>
  </si>
  <si>
    <t xml:space="preserve">15. ACCOUNTS PAYABLE </t>
  </si>
  <si>
    <t>16. FUND BALANCE BROUGHT FORWARD</t>
  </si>
  <si>
    <r>
      <rPr>
        <b/>
        <i/>
        <sz val="12"/>
        <color theme="1"/>
        <rFont val="Times New Roman"/>
        <family val="1"/>
      </rPr>
      <t>(a)    Compensation of employees</t>
    </r>
    <r>
      <rPr>
        <i/>
        <sz val="12"/>
        <color theme="1"/>
        <rFont val="Times New Roman"/>
        <family val="1"/>
      </rPr>
      <t xml:space="preserve"> - the recruitment drive that had been put on hold due to staff rationalization undertaken by SRC was finally concluded in July and the appointed staff reported in September</t>
    </r>
  </si>
  <si>
    <t>Actual Q4 20XX</t>
  </si>
  <si>
    <t>Budget Q4 20XX</t>
  </si>
  <si>
    <r>
      <t>Others (</t>
    </r>
    <r>
      <rPr>
        <b/>
        <i/>
        <sz val="12"/>
        <color theme="1"/>
        <rFont val="Times New Roman"/>
        <family val="1"/>
      </rPr>
      <t>specify</t>
    </r>
    <r>
      <rPr>
        <b/>
        <sz val="12"/>
        <color theme="1"/>
        <rFont val="Times New Roman"/>
        <family val="1"/>
      </rPr>
      <t>)</t>
    </r>
  </si>
  <si>
    <t>Staff Member 1</t>
  </si>
  <si>
    <t>Staff Member 2</t>
  </si>
  <si>
    <t>Staff Member 3</t>
  </si>
  <si>
    <t>____________</t>
  </si>
  <si>
    <t>______________</t>
  </si>
  <si>
    <t>_____________</t>
  </si>
  <si>
    <t>__________</t>
  </si>
  <si>
    <t>_________</t>
  </si>
  <si>
    <t>Staff Member XXX</t>
  </si>
  <si>
    <t>Office Complex ##</t>
  </si>
  <si>
    <t>Administration Block ##</t>
  </si>
  <si>
    <t>County Assembly Hall</t>
  </si>
  <si>
    <t>Periodic Computer Maintenance Services</t>
  </si>
  <si>
    <t>Recruitment of County Assembly Clerks</t>
  </si>
  <si>
    <t>Consultancy Services for Development of County Citizen Participation Framework</t>
  </si>
  <si>
    <t>Office Supplies</t>
  </si>
  <si>
    <t>##########</t>
  </si>
  <si>
    <t>###########</t>
  </si>
  <si>
    <t>############</t>
  </si>
  <si>
    <t>Monthly Involvement of Marginalized Groups in Legislative Sessions</t>
  </si>
  <si>
    <t>#######</t>
  </si>
  <si>
    <t>Refunds to National Treasury</t>
  </si>
  <si>
    <t>Facilitation for Attendance for Officials from National Assembly</t>
  </si>
  <si>
    <t>Office of Speaker of Assembly</t>
  </si>
  <si>
    <t>Pavements in and around County Assembly Headquarters</t>
  </si>
  <si>
    <t>County Assembly Car Loan Fund Account</t>
  </si>
  <si>
    <t>17. OTHER IMPORTANT DISCLOSURES</t>
  </si>
  <si>
    <t>18.1: PENDING ACCOUNTS PAYABLE (See Annex 4)</t>
  </si>
  <si>
    <t>17.2 PENDING STAFF PAYABLES (See Annex 5)</t>
  </si>
  <si>
    <t>17.3  OTHER PENDING PAYABLES (See Annex 6)</t>
  </si>
  <si>
    <t>ANNEX 4 - ANALYSIS OF PENDING ACCOUNTS PAYABLE</t>
  </si>
  <si>
    <t>ANNEX 5 - ANALYSIS OF PENDING STAFF PAYABLES</t>
  </si>
  <si>
    <t>ANNEX 6 - ANALYSIS OF OTHER PENDING PAYABLES</t>
  </si>
  <si>
    <t>ANNEX 3 – SUMMARY OF FIXED ASSET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</si>
</sst>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sz val="11"/>
      <color rgb="FF000000"/>
      <name val="Calibri"/>
      <family val="2"/>
    </font>
    <font>
      <i/>
      <sz val="11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7"/>
      <color theme="1"/>
      <name val="Times New Roman"/>
      <family val="1"/>
    </font>
    <font>
      <sz val="12"/>
      <color rgb="FF000000"/>
      <name val="Times New Roman"/>
      <family val="1"/>
    </font>
    <font>
      <sz val="9"/>
      <color indexed="81"/>
      <name val="Tahoma"/>
      <family val="2"/>
    </font>
    <font>
      <b/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5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</cellStyleXfs>
  <cellXfs count="236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/>
    <xf numFmtId="0" fontId="5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166" fontId="5" fillId="0" borderId="0" xfId="1" applyNumberFormat="1" applyFont="1" applyFill="1" applyAlignment="1">
      <alignment horizontal="center"/>
    </xf>
    <xf numFmtId="166" fontId="4" fillId="0" borderId="0" xfId="1" applyNumberFormat="1" applyFont="1" applyFill="1"/>
    <xf numFmtId="166" fontId="4" fillId="0" borderId="0" xfId="1" applyNumberFormat="1" applyFont="1" applyFill="1" applyBorder="1"/>
    <xf numFmtId="166" fontId="0" fillId="0" borderId="0" xfId="0" applyNumberFormat="1"/>
    <xf numFmtId="166" fontId="4" fillId="0" borderId="0" xfId="1" applyNumberFormat="1" applyFont="1"/>
    <xf numFmtId="166" fontId="5" fillId="0" borderId="0" xfId="0" applyNumberFormat="1" applyFont="1" applyBorder="1"/>
    <xf numFmtId="165" fontId="5" fillId="0" borderId="0" xfId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65" fontId="4" fillId="0" borderId="0" xfId="1" applyFont="1" applyFill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vertical="center"/>
    </xf>
    <xf numFmtId="166" fontId="5" fillId="0" borderId="8" xfId="1" applyNumberFormat="1" applyFont="1" applyBorder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left" vertical="center" indent="1"/>
    </xf>
    <xf numFmtId="0" fontId="6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66" fontId="4" fillId="0" borderId="0" xfId="1" applyNumberFormat="1" applyFont="1" applyFill="1" applyAlignment="1">
      <alignment horizontal="center"/>
    </xf>
    <xf numFmtId="0" fontId="4" fillId="0" borderId="0" xfId="0" applyFont="1" applyFill="1" applyBorder="1"/>
    <xf numFmtId="0" fontId="3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/>
    <xf numFmtId="0" fontId="4" fillId="0" borderId="0" xfId="0" applyFont="1" applyBorder="1"/>
    <xf numFmtId="0" fontId="12" fillId="0" borderId="0" xfId="0" applyFont="1"/>
    <xf numFmtId="166" fontId="5" fillId="0" borderId="2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165" fontId="4" fillId="0" borderId="0" xfId="1" applyFont="1" applyFill="1" applyAlignment="1"/>
    <xf numFmtId="166" fontId="4" fillId="0" borderId="0" xfId="0" applyNumberFormat="1" applyFont="1" applyFill="1" applyAlignment="1"/>
    <xf numFmtId="166" fontId="4" fillId="0" borderId="0" xfId="1" applyNumberFormat="1" applyFont="1" applyBorder="1"/>
    <xf numFmtId="0" fontId="12" fillId="0" borderId="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5" fillId="0" borderId="0" xfId="0" applyFont="1" applyAlignment="1">
      <alignment vertical="center"/>
    </xf>
    <xf numFmtId="0" fontId="12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66" fontId="5" fillId="0" borderId="0" xfId="1" applyNumberFormat="1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5" fillId="0" borderId="2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/>
    <xf numFmtId="0" fontId="5" fillId="0" borderId="0" xfId="0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166" fontId="14" fillId="0" borderId="0" xfId="0" applyNumberFormat="1" applyFont="1" applyBorder="1"/>
    <xf numFmtId="0" fontId="14" fillId="0" borderId="0" xfId="0" applyFont="1" applyBorder="1"/>
    <xf numFmtId="166" fontId="4" fillId="0" borderId="0" xfId="0" applyNumberFormat="1" applyFont="1" applyFill="1" applyBorder="1"/>
    <xf numFmtId="166" fontId="5" fillId="0" borderId="2" xfId="0" applyNumberFormat="1" applyFont="1" applyBorder="1"/>
    <xf numFmtId="166" fontId="18" fillId="0" borderId="0" xfId="0" applyNumberFormat="1" applyFont="1" applyBorder="1"/>
    <xf numFmtId="0" fontId="7" fillId="0" borderId="0" xfId="0" applyFont="1"/>
    <xf numFmtId="0" fontId="18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165" fontId="5" fillId="0" borderId="0" xfId="1" applyNumberFormat="1" applyFont="1" applyFill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0" fontId="18" fillId="0" borderId="0" xfId="0" applyFont="1"/>
    <xf numFmtId="165" fontId="7" fillId="0" borderId="0" xfId="1" applyNumberFormat="1" applyFont="1" applyAlignment="1">
      <alignment horizontal="center"/>
    </xf>
    <xf numFmtId="0" fontId="5" fillId="0" borderId="0" xfId="0" applyFont="1" applyAlignment="1">
      <alignment horizontal="left" vertical="center" indent="5"/>
    </xf>
    <xf numFmtId="0" fontId="4" fillId="0" borderId="0" xfId="0" applyFont="1" applyBorder="1" applyAlignment="1">
      <alignment wrapText="1"/>
    </xf>
    <xf numFmtId="0" fontId="12" fillId="0" borderId="8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6" fillId="0" borderId="8" xfId="0" applyFont="1" applyBorder="1"/>
    <xf numFmtId="0" fontId="16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6" fontId="4" fillId="0" borderId="0" xfId="1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166" fontId="4" fillId="0" borderId="0" xfId="1" applyNumberFormat="1" applyFont="1" applyAlignment="1">
      <alignment horizontal="center"/>
    </xf>
    <xf numFmtId="166" fontId="4" fillId="0" borderId="8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9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9" fillId="0" borderId="8" xfId="0" applyFont="1" applyBorder="1" applyAlignment="1"/>
    <xf numFmtId="0" fontId="20" fillId="0" borderId="0" xfId="0" applyFont="1" applyAlignment="1">
      <alignment horizontal="left" vertical="center" indent="5"/>
    </xf>
    <xf numFmtId="0" fontId="12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6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0" fontId="4" fillId="0" borderId="8" xfId="0" applyFont="1" applyBorder="1"/>
    <xf numFmtId="166" fontId="4" fillId="0" borderId="8" xfId="1" applyNumberFormat="1" applyFont="1" applyBorder="1"/>
    <xf numFmtId="166" fontId="9" fillId="0" borderId="8" xfId="1" applyNumberFormat="1" applyFont="1" applyBorder="1" applyAlignment="1">
      <alignment horizontal="center" vertical="center"/>
    </xf>
    <xf numFmtId="166" fontId="9" fillId="0" borderId="8" xfId="1" applyNumberFormat="1" applyFont="1" applyBorder="1" applyAlignment="1">
      <alignment horizontal="center" vertical="center" wrapText="1"/>
    </xf>
    <xf numFmtId="166" fontId="12" fillId="0" borderId="8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165" fontId="4" fillId="0" borderId="0" xfId="1" applyFont="1"/>
    <xf numFmtId="165" fontId="5" fillId="0" borderId="0" xfId="1" applyFont="1"/>
    <xf numFmtId="166" fontId="6" fillId="0" borderId="8" xfId="1" applyNumberFormat="1" applyFont="1" applyBorder="1"/>
    <xf numFmtId="166" fontId="12" fillId="0" borderId="8" xfId="0" applyNumberFormat="1" applyFont="1" applyBorder="1" applyAlignment="1">
      <alignment horizontal="center" vertical="center"/>
    </xf>
    <xf numFmtId="166" fontId="5" fillId="0" borderId="0" xfId="1" applyNumberFormat="1" applyFont="1"/>
    <xf numFmtId="166" fontId="5" fillId="0" borderId="0" xfId="1" applyNumberFormat="1" applyFont="1" applyBorder="1"/>
    <xf numFmtId="0" fontId="9" fillId="0" borderId="8" xfId="0" applyFont="1" applyBorder="1" applyAlignment="1">
      <alignment horizontal="left" vertical="center" wrapText="1"/>
    </xf>
    <xf numFmtId="166" fontId="4" fillId="0" borderId="0" xfId="0" applyNumberFormat="1" applyFont="1"/>
    <xf numFmtId="38" fontId="4" fillId="0" borderId="0" xfId="1" applyNumberFormat="1" applyFont="1" applyAlignment="1">
      <alignment horizontal="right"/>
    </xf>
    <xf numFmtId="38" fontId="4" fillId="0" borderId="0" xfId="1" applyNumberFormat="1" applyFont="1"/>
    <xf numFmtId="38" fontId="4" fillId="0" borderId="0" xfId="1" applyNumberFormat="1" applyFont="1" applyFill="1"/>
    <xf numFmtId="38" fontId="4" fillId="0" borderId="0" xfId="3" applyNumberFormat="1" applyFont="1" applyFill="1"/>
    <xf numFmtId="38" fontId="5" fillId="0" borderId="0" xfId="1" applyNumberFormat="1" applyFont="1" applyFill="1"/>
    <xf numFmtId="38" fontId="5" fillId="0" borderId="0" xfId="1" applyNumberFormat="1" applyFont="1"/>
    <xf numFmtId="38" fontId="5" fillId="3" borderId="0" xfId="1" applyNumberFormat="1" applyFont="1" applyFill="1"/>
    <xf numFmtId="38" fontId="18" fillId="0" borderId="0" xfId="1" applyNumberFormat="1" applyFont="1"/>
    <xf numFmtId="0" fontId="4" fillId="0" borderId="0" xfId="0" applyFont="1" applyFill="1" applyAlignment="1">
      <alignment horizontal="left" wrapText="1"/>
    </xf>
    <xf numFmtId="0" fontId="12" fillId="0" borderId="8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165" fontId="4" fillId="0" borderId="0" xfId="1" applyFont="1" applyFill="1" applyAlignment="1">
      <alignment horizontal="left"/>
    </xf>
    <xf numFmtId="165" fontId="4" fillId="0" borderId="0" xfId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41" fontId="3" fillId="0" borderId="0" xfId="0" applyNumberFormat="1" applyFont="1"/>
    <xf numFmtId="41" fontId="4" fillId="0" borderId="0" xfId="0" applyNumberFormat="1" applyFont="1" applyBorder="1"/>
    <xf numFmtId="41" fontId="4" fillId="0" borderId="0" xfId="1" applyNumberFormat="1" applyFont="1" applyBorder="1"/>
    <xf numFmtId="41" fontId="4" fillId="0" borderId="0" xfId="1" applyNumberFormat="1" applyFont="1" applyBorder="1" applyAlignment="1">
      <alignment horizontal="center"/>
    </xf>
    <xf numFmtId="41" fontId="2" fillId="0" borderId="0" xfId="0" applyNumberFormat="1" applyFont="1" applyAlignment="1">
      <alignment vertical="center"/>
    </xf>
    <xf numFmtId="41" fontId="4" fillId="0" borderId="0" xfId="0" applyNumberFormat="1" applyFont="1"/>
    <xf numFmtId="41" fontId="10" fillId="0" borderId="8" xfId="0" applyNumberFormat="1" applyFont="1" applyBorder="1" applyAlignment="1">
      <alignment vertical="center" wrapText="1"/>
    </xf>
    <xf numFmtId="41" fontId="10" fillId="0" borderId="8" xfId="0" applyNumberFormat="1" applyFont="1" applyBorder="1" applyAlignment="1">
      <alignment horizontal="center" vertical="center" wrapText="1"/>
    </xf>
    <xf numFmtId="41" fontId="6" fillId="0" borderId="8" xfId="0" applyNumberFormat="1" applyFont="1" applyBorder="1" applyAlignment="1">
      <alignment wrapText="1"/>
    </xf>
    <xf numFmtId="41" fontId="10" fillId="0" borderId="8" xfId="0" applyNumberFormat="1" applyFont="1" applyBorder="1" applyAlignment="1">
      <alignment horizontal="center" vertical="center"/>
    </xf>
    <xf numFmtId="41" fontId="11" fillId="0" borderId="8" xfId="0" applyNumberFormat="1" applyFont="1" applyBorder="1" applyAlignment="1">
      <alignment horizontal="center" vertical="center"/>
    </xf>
    <xf numFmtId="41" fontId="9" fillId="0" borderId="8" xfId="0" applyNumberFormat="1" applyFont="1" applyBorder="1" applyAlignment="1">
      <alignment vertical="center" wrapText="1"/>
    </xf>
    <xf numFmtId="41" fontId="11" fillId="0" borderId="8" xfId="1" applyNumberFormat="1" applyFont="1" applyBorder="1" applyAlignment="1">
      <alignment horizontal="center" vertical="center"/>
    </xf>
    <xf numFmtId="41" fontId="10" fillId="0" borderId="8" xfId="1" applyNumberFormat="1" applyFont="1" applyBorder="1" applyAlignment="1">
      <alignment horizontal="center" vertical="center"/>
    </xf>
    <xf numFmtId="41" fontId="5" fillId="0" borderId="0" xfId="1" applyNumberFormat="1" applyFont="1" applyBorder="1" applyAlignment="1">
      <alignment horizontal="center"/>
    </xf>
    <xf numFmtId="41" fontId="5" fillId="0" borderId="0" xfId="1" applyNumberFormat="1" applyFont="1" applyBorder="1"/>
    <xf numFmtId="41" fontId="11" fillId="0" borderId="8" xfId="1" applyNumberFormat="1" applyFont="1" applyBorder="1" applyAlignment="1">
      <alignment vertical="center"/>
    </xf>
    <xf numFmtId="41" fontId="4" fillId="0" borderId="0" xfId="1" applyNumberFormat="1" applyFont="1" applyFill="1" applyAlignment="1">
      <alignment horizontal="center"/>
    </xf>
    <xf numFmtId="41" fontId="10" fillId="0" borderId="8" xfId="1" applyNumberFormat="1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41" fontId="19" fillId="0" borderId="0" xfId="0" applyNumberFormat="1" applyFont="1" applyAlignment="1">
      <alignment vertical="center"/>
    </xf>
    <xf numFmtId="41" fontId="19" fillId="0" borderId="0" xfId="0" applyNumberFormat="1" applyFont="1" applyAlignment="1">
      <alignment horizontal="left" vertical="center" indent="5"/>
    </xf>
    <xf numFmtId="41" fontId="9" fillId="0" borderId="0" xfId="0" applyNumberFormat="1" applyFont="1" applyAlignment="1">
      <alignment vertical="center"/>
    </xf>
    <xf numFmtId="41" fontId="22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left" vertical="center"/>
    </xf>
    <xf numFmtId="41" fontId="1" fillId="0" borderId="0" xfId="0" applyNumberFormat="1" applyFont="1"/>
    <xf numFmtId="41" fontId="4" fillId="0" borderId="0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1" applyNumberFormat="1" applyFont="1"/>
    <xf numFmtId="41" fontId="0" fillId="0" borderId="0" xfId="1" applyNumberFormat="1" applyFont="1" applyAlignment="1">
      <alignment horizontal="center"/>
    </xf>
    <xf numFmtId="41" fontId="0" fillId="0" borderId="0" xfId="1" applyNumberFormat="1" applyFont="1" applyBorder="1"/>
    <xf numFmtId="41" fontId="0" fillId="0" borderId="0" xfId="0" applyNumberFormat="1"/>
    <xf numFmtId="41" fontId="0" fillId="0" borderId="0" xfId="1" applyNumberFormat="1" applyFont="1" applyBorder="1" applyAlignment="1">
      <alignment horizontal="center"/>
    </xf>
    <xf numFmtId="41" fontId="10" fillId="0" borderId="0" xfId="0" applyNumberFormat="1" applyFont="1" applyBorder="1" applyAlignment="1">
      <alignment vertical="center" wrapText="1"/>
    </xf>
    <xf numFmtId="41" fontId="10" fillId="0" borderId="0" xfId="1" applyNumberFormat="1" applyFont="1" applyBorder="1" applyAlignment="1">
      <alignment vertical="center"/>
    </xf>
    <xf numFmtId="41" fontId="2" fillId="2" borderId="9" xfId="0" applyNumberFormat="1" applyFont="1" applyFill="1" applyBorder="1" applyAlignment="1">
      <alignment vertical="center" wrapText="1"/>
    </xf>
    <xf numFmtId="41" fontId="1" fillId="0" borderId="4" xfId="0" applyNumberFormat="1" applyFont="1" applyBorder="1" applyAlignment="1">
      <alignment vertical="center" wrapText="1"/>
    </xf>
    <xf numFmtId="41" fontId="2" fillId="0" borderId="5" xfId="0" applyNumberFormat="1" applyFont="1" applyBorder="1" applyAlignment="1">
      <alignment horizontal="right" vertical="center" wrapText="1"/>
    </xf>
    <xf numFmtId="41" fontId="1" fillId="0" borderId="9" xfId="0" applyNumberFormat="1" applyFont="1" applyBorder="1" applyAlignment="1">
      <alignment vertical="center" wrapText="1"/>
    </xf>
    <xf numFmtId="41" fontId="2" fillId="0" borderId="9" xfId="0" applyNumberFormat="1" applyFont="1" applyBorder="1" applyAlignment="1">
      <alignment vertical="center" wrapText="1"/>
    </xf>
    <xf numFmtId="41" fontId="2" fillId="0" borderId="9" xfId="0" applyNumberFormat="1" applyFont="1" applyBorder="1" applyAlignment="1">
      <alignment horizontal="right" vertical="center" wrapText="1"/>
    </xf>
    <xf numFmtId="41" fontId="2" fillId="0" borderId="15" xfId="0" applyNumberFormat="1" applyFont="1" applyBorder="1" applyAlignment="1">
      <alignment horizontal="right" vertical="center" wrapText="1"/>
    </xf>
    <xf numFmtId="41" fontId="1" fillId="0" borderId="9" xfId="0" applyNumberFormat="1" applyFont="1" applyBorder="1" applyAlignment="1">
      <alignment horizontal="right" vertical="center" wrapText="1"/>
    </xf>
    <xf numFmtId="41" fontId="2" fillId="2" borderId="9" xfId="0" applyNumberFormat="1" applyFont="1" applyFill="1" applyBorder="1" applyAlignment="1">
      <alignment horizontal="center" vertical="center" wrapText="1"/>
    </xf>
    <xf numFmtId="41" fontId="2" fillId="0" borderId="9" xfId="0" applyNumberFormat="1" applyFont="1" applyFill="1" applyBorder="1" applyAlignment="1">
      <alignment horizontal="right" vertical="center" wrapText="1"/>
    </xf>
    <xf numFmtId="41" fontId="1" fillId="0" borderId="0" xfId="0" applyNumberFormat="1" applyFont="1" applyAlignment="1">
      <alignment horizontal="right"/>
    </xf>
    <xf numFmtId="41" fontId="25" fillId="0" borderId="0" xfId="0" applyNumberFormat="1" applyFont="1"/>
    <xf numFmtId="41" fontId="1" fillId="0" borderId="0" xfId="1" applyNumberFormat="1" applyFont="1"/>
    <xf numFmtId="41" fontId="1" fillId="0" borderId="0" xfId="1" applyNumberFormat="1" applyFont="1" applyAlignment="1">
      <alignment horizontal="center"/>
    </xf>
    <xf numFmtId="41" fontId="1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2" borderId="4" xfId="0" applyNumberFormat="1" applyFont="1" applyFill="1" applyBorder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6" xfId="0" applyNumberFormat="1" applyFont="1" applyBorder="1" applyAlignment="1">
      <alignment horizontal="right" vertical="center"/>
    </xf>
    <xf numFmtId="41" fontId="2" fillId="0" borderId="7" xfId="0" applyNumberFormat="1" applyFont="1" applyBorder="1" applyAlignment="1">
      <alignment vertical="center"/>
    </xf>
    <xf numFmtId="41" fontId="1" fillId="0" borderId="9" xfId="0" applyNumberFormat="1" applyFont="1" applyBorder="1" applyAlignment="1">
      <alignment vertical="center"/>
    </xf>
    <xf numFmtId="41" fontId="2" fillId="0" borderId="9" xfId="0" applyNumberFormat="1" applyFont="1" applyBorder="1" applyAlignment="1">
      <alignment horizontal="center" vertical="center"/>
    </xf>
    <xf numFmtId="41" fontId="1" fillId="0" borderId="0" xfId="0" applyNumberFormat="1" applyFont="1" applyFill="1" applyAlignment="1">
      <alignment horizontal="right"/>
    </xf>
    <xf numFmtId="41" fontId="2" fillId="0" borderId="9" xfId="0" applyNumberFormat="1" applyFont="1" applyFill="1" applyBorder="1" applyAlignment="1">
      <alignment horizontal="left" vertical="center"/>
    </xf>
    <xf numFmtId="41" fontId="1" fillId="0" borderId="9" xfId="0" applyNumberFormat="1" applyFont="1" applyFill="1" applyBorder="1" applyAlignment="1">
      <alignment vertical="center"/>
    </xf>
    <xf numFmtId="41" fontId="1" fillId="0" borderId="0" xfId="1" applyNumberFormat="1" applyFont="1" applyFill="1"/>
    <xf numFmtId="41" fontId="1" fillId="0" borderId="0" xfId="1" applyNumberFormat="1" applyFont="1" applyBorder="1"/>
    <xf numFmtId="41" fontId="2" fillId="0" borderId="0" xfId="0" applyNumberFormat="1" applyFont="1" applyFill="1" applyBorder="1" applyAlignment="1">
      <alignment horizontal="center" vertical="center"/>
    </xf>
    <xf numFmtId="41" fontId="2" fillId="2" borderId="9" xfId="0" applyNumberFormat="1" applyFont="1" applyFill="1" applyBorder="1" applyAlignment="1">
      <alignment vertical="center"/>
    </xf>
    <xf numFmtId="41" fontId="1" fillId="0" borderId="9" xfId="0" applyNumberFormat="1" applyFont="1" applyFill="1" applyBorder="1" applyAlignment="1">
      <alignment horizontal="right" vertical="center" wrapText="1"/>
    </xf>
    <xf numFmtId="41" fontId="1" fillId="0" borderId="0" xfId="0" applyNumberFormat="1" applyFont="1" applyFill="1" applyBorder="1" applyAlignment="1">
      <alignment vertical="center"/>
    </xf>
    <xf numFmtId="41" fontId="2" fillId="0" borderId="9" xfId="0" applyNumberFormat="1" applyFont="1" applyBorder="1" applyAlignment="1">
      <alignment horizontal="right" vertical="center"/>
    </xf>
    <xf numFmtId="41" fontId="1" fillId="0" borderId="0" xfId="0" applyNumberFormat="1" applyFont="1" applyAlignment="1">
      <alignment horizontal="center" vertical="center"/>
    </xf>
    <xf numFmtId="41" fontId="1" fillId="0" borderId="0" xfId="0" applyNumberFormat="1" applyFont="1" applyFill="1" applyBorder="1"/>
    <xf numFmtId="167" fontId="1" fillId="0" borderId="9" xfId="0" applyNumberFormat="1" applyFont="1" applyBorder="1" applyAlignment="1">
      <alignment horizontal="right" vertical="center" wrapText="1"/>
    </xf>
    <xf numFmtId="167" fontId="1" fillId="0" borderId="9" xfId="0" applyNumberFormat="1" applyFont="1" applyBorder="1" applyAlignment="1">
      <alignment vertical="center"/>
    </xf>
    <xf numFmtId="41" fontId="2" fillId="0" borderId="9" xfId="0" applyNumberFormat="1" applyFont="1" applyFill="1" applyBorder="1" applyAlignment="1">
      <alignment vertical="center"/>
    </xf>
    <xf numFmtId="41" fontId="26" fillId="0" borderId="8" xfId="1" applyNumberFormat="1" applyFont="1" applyBorder="1" applyAlignment="1">
      <alignment horizontal="center" vertical="center"/>
    </xf>
    <xf numFmtId="41" fontId="27" fillId="0" borderId="0" xfId="0" applyNumberFormat="1" applyFont="1"/>
    <xf numFmtId="0" fontId="4" fillId="0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1" fontId="2" fillId="0" borderId="11" xfId="0" applyNumberFormat="1" applyFont="1" applyBorder="1" applyAlignment="1">
      <alignment vertical="center" wrapText="1"/>
    </xf>
    <xf numFmtId="41" fontId="2" fillId="0" borderId="12" xfId="0" applyNumberFormat="1" applyFont="1" applyBorder="1" applyAlignment="1">
      <alignment vertical="center" wrapText="1"/>
    </xf>
    <xf numFmtId="41" fontId="2" fillId="0" borderId="13" xfId="0" applyNumberFormat="1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1" fontId="2" fillId="0" borderId="9" xfId="0" applyNumberFormat="1" applyFont="1" applyBorder="1" applyAlignment="1">
      <alignment vertical="center" wrapText="1"/>
    </xf>
    <xf numFmtId="41" fontId="2" fillId="0" borderId="9" xfId="0" applyNumberFormat="1" applyFont="1" applyBorder="1" applyAlignment="1">
      <alignment horizontal="center" vertical="center" wrapText="1"/>
    </xf>
  </cellXfs>
  <cellStyles count="4">
    <cellStyle name="Comma" xfId="1" builtinId="3"/>
    <cellStyle name="Comma [0]" xfId="3" builtinId="6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zoomScaleNormal="100" workbookViewId="0">
      <selection activeCell="B16" sqref="B16"/>
    </sheetView>
  </sheetViews>
  <sheetFormatPr defaultRowHeight="15" x14ac:dyDescent="0.25"/>
  <cols>
    <col min="1" max="1" width="52.42578125" style="12" bestFit="1" customWidth="1"/>
    <col min="2" max="2" width="5.140625" style="8" bestFit="1" customWidth="1"/>
    <col min="3" max="3" width="17.7109375" style="13" customWidth="1"/>
    <col min="4" max="4" width="17.7109375" style="41" customWidth="1"/>
    <col min="5" max="5" width="17.7109375" style="14" customWidth="1"/>
    <col min="6" max="8" width="17.7109375" style="13" customWidth="1"/>
    <col min="9" max="9" width="14.5703125" style="9" bestFit="1" customWidth="1"/>
    <col min="10" max="16384" width="9.140625" style="9"/>
  </cols>
  <sheetData>
    <row r="2" spans="1:9" x14ac:dyDescent="0.25">
      <c r="A2" s="43" t="s">
        <v>253</v>
      </c>
    </row>
    <row r="3" spans="1:9" x14ac:dyDescent="0.25">
      <c r="A3" s="43" t="s">
        <v>168</v>
      </c>
    </row>
    <row r="4" spans="1:9" x14ac:dyDescent="0.25">
      <c r="A4" s="43" t="s">
        <v>169</v>
      </c>
    </row>
    <row r="5" spans="1:9" x14ac:dyDescent="0.25">
      <c r="A5" s="10"/>
    </row>
    <row r="6" spans="1:9" s="7" customFormat="1" ht="14.25" x14ac:dyDescent="0.2">
      <c r="A6" s="11"/>
      <c r="B6" s="8" t="s">
        <v>0</v>
      </c>
      <c r="C6" s="8" t="s">
        <v>174</v>
      </c>
      <c r="D6" s="8" t="s">
        <v>175</v>
      </c>
      <c r="E6" s="8" t="s">
        <v>176</v>
      </c>
      <c r="F6" s="8" t="s">
        <v>177</v>
      </c>
      <c r="G6" s="8" t="s">
        <v>178</v>
      </c>
      <c r="H6" s="8" t="s">
        <v>180</v>
      </c>
    </row>
    <row r="7" spans="1:9" s="7" customFormat="1" ht="14.25" x14ac:dyDescent="0.2">
      <c r="A7" s="11"/>
      <c r="B7" s="8"/>
      <c r="C7" s="8" t="s">
        <v>170</v>
      </c>
      <c r="D7" s="19" t="s">
        <v>171</v>
      </c>
      <c r="E7" s="8" t="s">
        <v>172</v>
      </c>
      <c r="F7" s="8" t="s">
        <v>173</v>
      </c>
      <c r="G7" s="8" t="s">
        <v>179</v>
      </c>
      <c r="H7" s="8" t="s">
        <v>181</v>
      </c>
    </row>
    <row r="8" spans="1:9" s="7" customFormat="1" ht="14.25" x14ac:dyDescent="0.2">
      <c r="A8" s="11"/>
      <c r="C8" s="8" t="s">
        <v>1</v>
      </c>
      <c r="D8" s="8" t="s">
        <v>1</v>
      </c>
      <c r="E8" s="8" t="s">
        <v>1</v>
      </c>
      <c r="F8" s="8" t="s">
        <v>1</v>
      </c>
      <c r="G8" s="8" t="s">
        <v>1</v>
      </c>
      <c r="H8" s="8" t="s">
        <v>1</v>
      </c>
    </row>
    <row r="9" spans="1:9" x14ac:dyDescent="0.25">
      <c r="A9" s="11" t="s">
        <v>111</v>
      </c>
    </row>
    <row r="10" spans="1:9" x14ac:dyDescent="0.25">
      <c r="A10" s="45" t="s">
        <v>248</v>
      </c>
      <c r="B10" s="8">
        <v>1</v>
      </c>
      <c r="C10" s="41">
        <f>Notes!C7</f>
        <v>950000000</v>
      </c>
      <c r="D10" s="41">
        <f>Notes!C8</f>
        <v>950000000</v>
      </c>
      <c r="E10" s="41">
        <f>Notes!C9</f>
        <v>830000000</v>
      </c>
      <c r="F10" s="41">
        <f>Notes!C10</f>
        <v>950000000</v>
      </c>
      <c r="G10" s="41">
        <f>SUM(C10:F10)</f>
        <v>3680000000</v>
      </c>
      <c r="H10" s="41">
        <v>3620994604</v>
      </c>
    </row>
    <row r="11" spans="1:9" x14ac:dyDescent="0.25">
      <c r="A11" s="45" t="s">
        <v>80</v>
      </c>
      <c r="B11" s="8">
        <v>2</v>
      </c>
      <c r="C11" s="41">
        <f>Notes!C25</f>
        <v>3685128</v>
      </c>
      <c r="D11" s="41">
        <f>Notes!D25</f>
        <v>2360858</v>
      </c>
      <c r="E11" s="41">
        <f>Notes!E25</f>
        <v>4783000</v>
      </c>
      <c r="F11" s="41">
        <f>Notes!F25</f>
        <v>3675000</v>
      </c>
      <c r="G11" s="41">
        <f>SUM(C11:F11)</f>
        <v>14503986</v>
      </c>
      <c r="H11" s="41">
        <f>Notes!H25</f>
        <v>8125000</v>
      </c>
    </row>
    <row r="12" spans="1:9" x14ac:dyDescent="0.25">
      <c r="A12" s="45" t="s">
        <v>249</v>
      </c>
      <c r="B12" s="8">
        <v>3</v>
      </c>
      <c r="C12" s="41">
        <f>Notes!C36</f>
        <v>21700000</v>
      </c>
      <c r="D12" s="41">
        <f>Notes!D36</f>
        <v>19700000</v>
      </c>
      <c r="E12" s="41">
        <f>Notes!E36</f>
        <v>20900000</v>
      </c>
      <c r="F12" s="41">
        <f>Notes!F36</f>
        <v>16000000</v>
      </c>
      <c r="G12" s="41">
        <f>SUM(C12:F12)</f>
        <v>78300000</v>
      </c>
      <c r="H12" s="41">
        <f>Notes!H36</f>
        <v>88500000</v>
      </c>
    </row>
    <row r="13" spans="1:9" x14ac:dyDescent="0.25">
      <c r="E13" s="13"/>
      <c r="G13" s="27"/>
    </row>
    <row r="14" spans="1:9" x14ac:dyDescent="0.25">
      <c r="A14" s="11" t="s">
        <v>165</v>
      </c>
      <c r="C14" s="67">
        <f t="shared" ref="C14:H14" si="0">SUM(C10:C12)</f>
        <v>975385128</v>
      </c>
      <c r="D14" s="67">
        <f t="shared" si="0"/>
        <v>972060858</v>
      </c>
      <c r="E14" s="67">
        <f t="shared" si="0"/>
        <v>855683000</v>
      </c>
      <c r="F14" s="67">
        <f t="shared" si="0"/>
        <v>969675000</v>
      </c>
      <c r="G14" s="67">
        <f t="shared" si="0"/>
        <v>3772803986</v>
      </c>
      <c r="H14" s="67">
        <f t="shared" si="0"/>
        <v>3717619604</v>
      </c>
    </row>
    <row r="15" spans="1:9" x14ac:dyDescent="0.25">
      <c r="E15" s="13"/>
      <c r="H15" s="70"/>
      <c r="I15" s="80"/>
    </row>
    <row r="16" spans="1:9" x14ac:dyDescent="0.25">
      <c r="A16" s="11" t="s">
        <v>112</v>
      </c>
      <c r="E16" s="13"/>
    </row>
    <row r="17" spans="1:8" x14ac:dyDescent="0.25">
      <c r="A17" s="45" t="s">
        <v>2</v>
      </c>
      <c r="B17" s="146">
        <v>4</v>
      </c>
      <c r="C17" s="41">
        <f>Notes!C53</f>
        <v>287383125</v>
      </c>
      <c r="D17" s="41">
        <f>Notes!D53</f>
        <v>287383125</v>
      </c>
      <c r="E17" s="41">
        <f>Notes!E53</f>
        <v>287383125</v>
      </c>
      <c r="F17" s="41">
        <f>Notes!F53</f>
        <v>287383125</v>
      </c>
      <c r="G17" s="41">
        <f>SUM(C17:F17)</f>
        <v>1149532500</v>
      </c>
      <c r="H17" s="41">
        <f>Notes!H53</f>
        <v>1096560731</v>
      </c>
    </row>
    <row r="18" spans="1:8" x14ac:dyDescent="0.25">
      <c r="A18" s="45" t="s">
        <v>81</v>
      </c>
      <c r="B18" s="146">
        <v>5</v>
      </c>
      <c r="C18" s="41">
        <f>Notes!C75</f>
        <v>8295738</v>
      </c>
      <c r="D18" s="41">
        <f>Notes!D75</f>
        <v>7256538</v>
      </c>
      <c r="E18" s="41">
        <f>Notes!E75</f>
        <v>6365028</v>
      </c>
      <c r="F18" s="41">
        <f>Notes!F75</f>
        <v>7542865</v>
      </c>
      <c r="G18" s="41">
        <f t="shared" ref="G18:G25" si="1">SUM(C18:F18)</f>
        <v>29460169</v>
      </c>
      <c r="H18" s="41">
        <f>Notes!H75</f>
        <v>25318466</v>
      </c>
    </row>
    <row r="19" spans="1:8" x14ac:dyDescent="0.25">
      <c r="A19" s="45" t="s">
        <v>82</v>
      </c>
      <c r="B19" s="146">
        <v>6</v>
      </c>
      <c r="C19" s="41">
        <f>Notes!C89</f>
        <v>5500000</v>
      </c>
      <c r="D19" s="41">
        <f>Notes!D89</f>
        <v>4000000</v>
      </c>
      <c r="E19" s="41">
        <f>Notes!E89</f>
        <v>5000000</v>
      </c>
      <c r="F19" s="41">
        <f>Notes!F89</f>
        <v>4000000</v>
      </c>
      <c r="G19" s="41">
        <f t="shared" si="1"/>
        <v>18500000</v>
      </c>
      <c r="H19" s="41">
        <f>Notes!H89</f>
        <v>24000000</v>
      </c>
    </row>
    <row r="20" spans="1:8" x14ac:dyDescent="0.25">
      <c r="A20" s="45" t="s">
        <v>167</v>
      </c>
      <c r="B20" s="146">
        <v>7</v>
      </c>
      <c r="C20" s="41">
        <f>Notes!C103</f>
        <v>12000000</v>
      </c>
      <c r="D20" s="41">
        <f>Notes!D103</f>
        <v>18000000</v>
      </c>
      <c r="E20" s="41">
        <f>Notes!E103</f>
        <v>15000000</v>
      </c>
      <c r="F20" s="41">
        <f>Notes!F103</f>
        <v>25000000</v>
      </c>
      <c r="G20" s="41">
        <f t="shared" si="1"/>
        <v>70000000</v>
      </c>
      <c r="H20" s="41">
        <f>Notes!H103</f>
        <v>85000000</v>
      </c>
    </row>
    <row r="21" spans="1:8" x14ac:dyDescent="0.25">
      <c r="A21" s="45" t="s">
        <v>83</v>
      </c>
      <c r="B21" s="146">
        <v>8</v>
      </c>
      <c r="C21" s="41">
        <f>Notes!C116</f>
        <v>970000</v>
      </c>
      <c r="D21" s="41">
        <f>Notes!D116</f>
        <v>795000</v>
      </c>
      <c r="E21" s="41">
        <f>Notes!E116</f>
        <v>833000</v>
      </c>
      <c r="F21" s="41">
        <f>Notes!F116</f>
        <v>220000</v>
      </c>
      <c r="G21" s="41">
        <f t="shared" si="1"/>
        <v>2818000</v>
      </c>
      <c r="H21" s="41">
        <f>Notes!H116</f>
        <v>2514000</v>
      </c>
    </row>
    <row r="22" spans="1:8" x14ac:dyDescent="0.25">
      <c r="A22" s="45" t="s">
        <v>4</v>
      </c>
      <c r="B22" s="146">
        <v>9</v>
      </c>
      <c r="C22" s="41">
        <f>Notes!C127</f>
        <v>300000</v>
      </c>
      <c r="D22" s="41">
        <f>Notes!D127</f>
        <v>250000</v>
      </c>
      <c r="E22" s="41">
        <f>Notes!E127</f>
        <v>356000</v>
      </c>
      <c r="F22" s="41">
        <f>Notes!F127</f>
        <v>433000</v>
      </c>
      <c r="G22" s="41">
        <f t="shared" si="1"/>
        <v>1339000</v>
      </c>
      <c r="H22" s="41">
        <f>Notes!H127</f>
        <v>0</v>
      </c>
    </row>
    <row r="23" spans="1:8" x14ac:dyDescent="0.25">
      <c r="A23" s="45" t="s">
        <v>84</v>
      </c>
      <c r="B23" s="146">
        <v>10</v>
      </c>
      <c r="C23" s="41">
        <f>Notes!C161</f>
        <v>575947830</v>
      </c>
      <c r="D23" s="41">
        <f>Notes!D161</f>
        <v>610783032</v>
      </c>
      <c r="E23" s="41">
        <f>Notes!E161</f>
        <v>469137429</v>
      </c>
      <c r="F23" s="41">
        <f>Notes!F161</f>
        <v>565803285</v>
      </c>
      <c r="G23" s="41">
        <f t="shared" si="1"/>
        <v>2221671576</v>
      </c>
      <c r="H23" s="41">
        <f>Notes!H161</f>
        <v>1945892502</v>
      </c>
    </row>
    <row r="24" spans="1:8" x14ac:dyDescent="0.25">
      <c r="A24" s="45" t="s">
        <v>229</v>
      </c>
      <c r="B24" s="146">
        <v>11</v>
      </c>
      <c r="C24" s="41">
        <f>Notes!C171</f>
        <v>28700</v>
      </c>
      <c r="D24" s="41">
        <f>Notes!D171</f>
        <v>67850</v>
      </c>
      <c r="E24" s="41">
        <f>Notes!E171</f>
        <v>25900</v>
      </c>
      <c r="F24" s="41">
        <f>Notes!F171</f>
        <v>34890</v>
      </c>
      <c r="G24" s="41">
        <f t="shared" si="1"/>
        <v>157340</v>
      </c>
      <c r="H24" s="41">
        <f>Notes!H171</f>
        <v>165010</v>
      </c>
    </row>
    <row r="25" spans="1:8" x14ac:dyDescent="0.25">
      <c r="A25" s="45" t="s">
        <v>116</v>
      </c>
      <c r="B25" s="146">
        <v>12</v>
      </c>
      <c r="C25" s="41">
        <f>Notes!C184</f>
        <v>50125900</v>
      </c>
      <c r="D25" s="41">
        <f>Notes!D184</f>
        <v>25345677</v>
      </c>
      <c r="E25" s="41">
        <f>Notes!E184</f>
        <v>40465200</v>
      </c>
      <c r="F25" s="41">
        <f>Notes!F184</f>
        <v>15278900</v>
      </c>
      <c r="G25" s="41">
        <f t="shared" si="1"/>
        <v>131215677</v>
      </c>
      <c r="H25" s="41">
        <f>Notes!H184</f>
        <v>101890450</v>
      </c>
    </row>
    <row r="26" spans="1:8" x14ac:dyDescent="0.25">
      <c r="A26" s="45"/>
      <c r="C26" s="41"/>
      <c r="E26" s="41"/>
      <c r="F26" s="41"/>
      <c r="G26" s="41"/>
      <c r="H26" s="41"/>
    </row>
    <row r="27" spans="1:8" x14ac:dyDescent="0.25">
      <c r="A27" s="11" t="s">
        <v>113</v>
      </c>
      <c r="C27" s="67">
        <f t="shared" ref="C27:H27" si="2">SUM(C17:C25)</f>
        <v>940551293</v>
      </c>
      <c r="D27" s="67">
        <f t="shared" si="2"/>
        <v>953881222</v>
      </c>
      <c r="E27" s="67">
        <f t="shared" si="2"/>
        <v>824565682</v>
      </c>
      <c r="F27" s="67">
        <f t="shared" si="2"/>
        <v>905696065</v>
      </c>
      <c r="G27" s="67">
        <f t="shared" si="2"/>
        <v>3624694262</v>
      </c>
      <c r="H27" s="67">
        <f t="shared" si="2"/>
        <v>3281341159</v>
      </c>
    </row>
    <row r="28" spans="1:8" x14ac:dyDescent="0.25">
      <c r="C28" s="68"/>
      <c r="D28" s="68"/>
      <c r="E28" s="13"/>
      <c r="G28" s="16"/>
    </row>
    <row r="29" spans="1:8" ht="15.75" thickBot="1" x14ac:dyDescent="0.3">
      <c r="A29" s="11" t="s">
        <v>85</v>
      </c>
      <c r="C29" s="71">
        <f t="shared" ref="C29:H29" si="3">C14-C27</f>
        <v>34833835</v>
      </c>
      <c r="D29" s="71">
        <f t="shared" si="3"/>
        <v>18179636</v>
      </c>
      <c r="E29" s="71">
        <f t="shared" si="3"/>
        <v>31117318</v>
      </c>
      <c r="F29" s="71">
        <f t="shared" si="3"/>
        <v>63978935</v>
      </c>
      <c r="G29" s="71">
        <f t="shared" si="3"/>
        <v>148109724</v>
      </c>
      <c r="H29" s="71">
        <f t="shared" si="3"/>
        <v>436278445</v>
      </c>
    </row>
    <row r="30" spans="1:8" ht="15.75" thickTop="1" x14ac:dyDescent="0.25">
      <c r="C30" s="16"/>
      <c r="E30" s="13"/>
      <c r="G30" s="69"/>
    </row>
    <row r="31" spans="1:8" x14ac:dyDescent="0.25">
      <c r="E31" s="13"/>
    </row>
    <row r="32" spans="1:8" ht="30.75" customHeight="1" x14ac:dyDescent="0.25">
      <c r="A32" s="226" t="s">
        <v>148</v>
      </c>
      <c r="B32" s="226"/>
      <c r="C32" s="226"/>
      <c r="D32" s="226"/>
      <c r="E32" s="226"/>
      <c r="F32" s="226"/>
      <c r="G32" s="226"/>
      <c r="H32" s="226"/>
    </row>
    <row r="33" spans="1:7" x14ac:dyDescent="0.25">
      <c r="E33" s="13"/>
    </row>
    <row r="34" spans="1:7" x14ac:dyDescent="0.25">
      <c r="A34" s="12" t="s">
        <v>5</v>
      </c>
      <c r="D34" s="70"/>
      <c r="E34" s="13"/>
      <c r="G34" s="147" t="s">
        <v>6</v>
      </c>
    </row>
    <row r="35" spans="1:7" ht="15.75" x14ac:dyDescent="0.25">
      <c r="A35" s="3" t="s">
        <v>246</v>
      </c>
      <c r="C35" s="44"/>
      <c r="D35" s="14"/>
      <c r="G35" s="44" t="s">
        <v>247</v>
      </c>
    </row>
    <row r="36" spans="1:7" x14ac:dyDescent="0.25">
      <c r="E36" s="13"/>
    </row>
    <row r="37" spans="1:7" x14ac:dyDescent="0.25">
      <c r="E37" s="13"/>
    </row>
    <row r="38" spans="1:7" x14ac:dyDescent="0.25">
      <c r="E38" s="13"/>
    </row>
    <row r="39" spans="1:7" x14ac:dyDescent="0.25">
      <c r="E39" s="13"/>
    </row>
    <row r="40" spans="1:7" x14ac:dyDescent="0.25">
      <c r="E40" s="13"/>
    </row>
    <row r="41" spans="1:7" x14ac:dyDescent="0.25">
      <c r="E41" s="13"/>
    </row>
    <row r="42" spans="1:7" x14ac:dyDescent="0.25">
      <c r="E42" s="13"/>
    </row>
    <row r="43" spans="1:7" x14ac:dyDescent="0.25">
      <c r="E43" s="13"/>
    </row>
    <row r="44" spans="1:7" x14ac:dyDescent="0.25">
      <c r="E44" s="13"/>
    </row>
    <row r="45" spans="1:7" x14ac:dyDescent="0.25">
      <c r="E45" s="13"/>
    </row>
    <row r="46" spans="1:7" x14ac:dyDescent="0.25">
      <c r="E46" s="13"/>
    </row>
    <row r="47" spans="1:7" x14ac:dyDescent="0.25">
      <c r="E47" s="13"/>
    </row>
  </sheetData>
  <mergeCells count="1">
    <mergeCell ref="A32:H32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0" workbookViewId="0">
      <selection activeCell="F11" sqref="F11"/>
    </sheetView>
  </sheetViews>
  <sheetFormatPr defaultRowHeight="15" x14ac:dyDescent="0.25"/>
  <cols>
    <col min="1" max="1" width="40.140625" style="1" bestFit="1" customWidth="1"/>
    <col min="2" max="2" width="9.140625" style="14"/>
    <col min="3" max="3" width="17.7109375" style="72" customWidth="1"/>
    <col min="4" max="4" width="17.7109375" style="73" customWidth="1"/>
    <col min="5" max="7" width="17.7109375" style="47" customWidth="1"/>
    <col min="8" max="8" width="12.28515625" style="1" bestFit="1" customWidth="1"/>
    <col min="9" max="9" width="10.28515625" style="1" bestFit="1" customWidth="1"/>
    <col min="10" max="16384" width="9.140625" style="1"/>
  </cols>
  <sheetData>
    <row r="2" spans="1:9" x14ac:dyDescent="0.25">
      <c r="A2" s="43" t="s">
        <v>253</v>
      </c>
    </row>
    <row r="3" spans="1:9" x14ac:dyDescent="0.25">
      <c r="A3" s="43" t="s">
        <v>168</v>
      </c>
    </row>
    <row r="4" spans="1:9" x14ac:dyDescent="0.25">
      <c r="A4" s="43" t="s">
        <v>169</v>
      </c>
    </row>
    <row r="6" spans="1:9" s="2" customFormat="1" ht="14.25" x14ac:dyDescent="0.2">
      <c r="B6" s="4" t="s">
        <v>0</v>
      </c>
      <c r="C6" s="74" t="s">
        <v>174</v>
      </c>
      <c r="D6" s="74" t="s">
        <v>175</v>
      </c>
      <c r="E6" s="74" t="s">
        <v>176</v>
      </c>
      <c r="F6" s="74" t="s">
        <v>177</v>
      </c>
      <c r="G6" s="74" t="s">
        <v>180</v>
      </c>
    </row>
    <row r="7" spans="1:9" s="2" customFormat="1" ht="14.25" x14ac:dyDescent="0.2">
      <c r="B7" s="4"/>
      <c r="C7" s="74" t="s">
        <v>170</v>
      </c>
      <c r="D7" s="75" t="s">
        <v>171</v>
      </c>
      <c r="E7" s="74" t="s">
        <v>172</v>
      </c>
      <c r="F7" s="74" t="s">
        <v>173</v>
      </c>
      <c r="G7" s="74" t="s">
        <v>181</v>
      </c>
    </row>
    <row r="8" spans="1:9" x14ac:dyDescent="0.25">
      <c r="A8" s="2" t="s">
        <v>7</v>
      </c>
      <c r="C8" s="74" t="s">
        <v>1</v>
      </c>
      <c r="D8" s="74" t="s">
        <v>1</v>
      </c>
      <c r="E8" s="74" t="s">
        <v>1</v>
      </c>
      <c r="F8" s="74" t="s">
        <v>1</v>
      </c>
      <c r="G8" s="74" t="s">
        <v>1</v>
      </c>
    </row>
    <row r="10" spans="1:9" x14ac:dyDescent="0.25">
      <c r="A10" s="2" t="s">
        <v>8</v>
      </c>
    </row>
    <row r="11" spans="1:9" x14ac:dyDescent="0.25">
      <c r="A11" s="1" t="s">
        <v>9</v>
      </c>
      <c r="B11" s="14" t="s">
        <v>250</v>
      </c>
      <c r="C11" s="54">
        <f>Notes!D193</f>
        <v>477352825</v>
      </c>
      <c r="D11" s="54">
        <f>Notes!E193</f>
        <v>492871920</v>
      </c>
      <c r="E11" s="54">
        <f>Notes!F193</f>
        <v>526795275</v>
      </c>
      <c r="F11" s="54">
        <f>Notes!G193</f>
        <v>589455741</v>
      </c>
      <c r="G11" s="54">
        <f>Notes!I193</f>
        <v>431292696</v>
      </c>
      <c r="I11" s="135"/>
    </row>
    <row r="12" spans="1:9" x14ac:dyDescent="0.25">
      <c r="A12" s="1" t="s">
        <v>10</v>
      </c>
      <c r="B12" s="14" t="s">
        <v>251</v>
      </c>
      <c r="C12" s="54">
        <f>Notes!C202</f>
        <v>25600</v>
      </c>
      <c r="D12" s="54">
        <f>Notes!D202</f>
        <v>35678</v>
      </c>
      <c r="E12" s="54">
        <f>Notes!E202</f>
        <v>89450</v>
      </c>
      <c r="F12" s="54">
        <f>Notes!F202</f>
        <v>65430</v>
      </c>
      <c r="G12" s="54">
        <f>Notes!H202</f>
        <v>156789</v>
      </c>
      <c r="H12" s="135"/>
    </row>
    <row r="13" spans="1:9" x14ac:dyDescent="0.25">
      <c r="C13" s="101"/>
      <c r="D13" s="54"/>
      <c r="E13" s="54"/>
      <c r="F13" s="54"/>
      <c r="G13" s="54"/>
    </row>
    <row r="14" spans="1:9" s="46" customFormat="1" ht="14.25" x14ac:dyDescent="0.2">
      <c r="A14" s="46" t="s">
        <v>142</v>
      </c>
      <c r="B14" s="18"/>
      <c r="C14" s="133">
        <f>SUM(C11:C12)</f>
        <v>477378425</v>
      </c>
      <c r="D14" s="133">
        <f t="shared" ref="D14:G14" si="0">SUM(D11:D12)</f>
        <v>492907598</v>
      </c>
      <c r="E14" s="133">
        <f>SUM(E11:E12)</f>
        <v>526884725</v>
      </c>
      <c r="F14" s="133">
        <f t="shared" si="0"/>
        <v>589521171</v>
      </c>
      <c r="G14" s="133">
        <f t="shared" si="0"/>
        <v>431449485</v>
      </c>
    </row>
    <row r="15" spans="1:9" x14ac:dyDescent="0.25">
      <c r="C15" s="101"/>
      <c r="D15" s="54"/>
      <c r="E15" s="54"/>
      <c r="F15" s="54"/>
      <c r="G15" s="54"/>
    </row>
    <row r="16" spans="1:9" x14ac:dyDescent="0.25">
      <c r="A16" s="31" t="s">
        <v>143</v>
      </c>
      <c r="B16" s="14">
        <v>14</v>
      </c>
      <c r="C16" s="54">
        <f>Notes!C221</f>
        <v>1633600</v>
      </c>
      <c r="D16" s="54">
        <f>Notes!D221</f>
        <v>3768900</v>
      </c>
      <c r="E16" s="54">
        <f>Notes!E221</f>
        <v>1011780</v>
      </c>
      <c r="F16" s="54">
        <f>Notes!F221</f>
        <v>2389800</v>
      </c>
      <c r="G16" s="54">
        <f>Notes!H221</f>
        <v>13664450</v>
      </c>
    </row>
    <row r="17" spans="1:7" x14ac:dyDescent="0.25">
      <c r="A17" s="31"/>
      <c r="C17" s="101"/>
      <c r="D17" s="54"/>
      <c r="E17" s="54"/>
      <c r="F17" s="54"/>
      <c r="G17" s="54"/>
    </row>
    <row r="18" spans="1:7" x14ac:dyDescent="0.25">
      <c r="A18" s="48" t="s">
        <v>11</v>
      </c>
      <c r="C18" s="62">
        <f>SUM(C14:C16)</f>
        <v>479012025</v>
      </c>
      <c r="D18" s="62">
        <f t="shared" ref="D18:F18" si="1">SUM(D14:D16)</f>
        <v>496676498</v>
      </c>
      <c r="E18" s="62">
        <f t="shared" si="1"/>
        <v>527896505</v>
      </c>
      <c r="F18" s="62">
        <f t="shared" si="1"/>
        <v>591910971</v>
      </c>
      <c r="G18" s="62">
        <f>SUM(G14:G16)</f>
        <v>445113935</v>
      </c>
    </row>
    <row r="19" spans="1:7" x14ac:dyDescent="0.25">
      <c r="A19" s="48"/>
      <c r="C19" s="50"/>
      <c r="D19" s="50"/>
    </row>
    <row r="20" spans="1:7" x14ac:dyDescent="0.25">
      <c r="A20" s="48" t="s">
        <v>144</v>
      </c>
      <c r="C20" s="50"/>
      <c r="D20" s="50"/>
    </row>
    <row r="21" spans="1:7" x14ac:dyDescent="0.25">
      <c r="A21" s="48"/>
      <c r="C21" s="50"/>
      <c r="D21" s="50"/>
    </row>
    <row r="22" spans="1:7" x14ac:dyDescent="0.25">
      <c r="A22" s="31" t="s">
        <v>145</v>
      </c>
      <c r="B22" s="14">
        <v>15</v>
      </c>
      <c r="C22" s="150">
        <f>Notes!C242</f>
        <v>632255</v>
      </c>
      <c r="D22" s="150">
        <f>Notes!D242</f>
        <v>117092</v>
      </c>
      <c r="E22" s="54">
        <f>Notes!E242</f>
        <v>219781</v>
      </c>
      <c r="F22" s="54">
        <f>Notes!F242</f>
        <v>255312</v>
      </c>
      <c r="G22" s="54">
        <f>Notes!H242</f>
        <v>1568000</v>
      </c>
    </row>
    <row r="23" spans="1:7" x14ac:dyDescent="0.25">
      <c r="A23" s="31"/>
      <c r="C23" s="50"/>
      <c r="D23" s="50"/>
    </row>
    <row r="24" spans="1:7" s="2" customFormat="1" thickBot="1" x14ac:dyDescent="0.25">
      <c r="A24" s="48" t="s">
        <v>146</v>
      </c>
      <c r="B24" s="4"/>
      <c r="C24" s="49">
        <f>C18-C22</f>
        <v>478379770</v>
      </c>
      <c r="D24" s="49">
        <f t="shared" ref="D24:F24" si="2">D18-D22</f>
        <v>496559406</v>
      </c>
      <c r="E24" s="49">
        <f t="shared" si="2"/>
        <v>527676724</v>
      </c>
      <c r="F24" s="49">
        <f t="shared" si="2"/>
        <v>591655659</v>
      </c>
      <c r="G24" s="49">
        <f>G18-G22</f>
        <v>443545935</v>
      </c>
    </row>
    <row r="25" spans="1:7" ht="15.75" thickTop="1" x14ac:dyDescent="0.25">
      <c r="A25" s="48"/>
      <c r="C25" s="18"/>
      <c r="D25" s="24"/>
    </row>
    <row r="26" spans="1:7" x14ac:dyDescent="0.25">
      <c r="A26" s="2" t="s">
        <v>95</v>
      </c>
      <c r="C26" s="18"/>
      <c r="D26" s="24"/>
    </row>
    <row r="27" spans="1:7" x14ac:dyDescent="0.25">
      <c r="A27" s="2"/>
      <c r="C27" s="18"/>
      <c r="D27" s="24"/>
    </row>
    <row r="28" spans="1:7" s="23" customFormat="1" x14ac:dyDescent="0.25">
      <c r="A28" s="132" t="s">
        <v>96</v>
      </c>
      <c r="B28" s="14">
        <v>16</v>
      </c>
      <c r="C28" s="54">
        <f>G31</f>
        <v>443545935</v>
      </c>
      <c r="D28" s="54">
        <f>C31</f>
        <v>478379770</v>
      </c>
      <c r="E28" s="54">
        <f>D31</f>
        <v>496559406</v>
      </c>
      <c r="F28" s="54">
        <f>E31</f>
        <v>527676724</v>
      </c>
      <c r="G28" s="54">
        <f>Notes!H254</f>
        <v>7267490</v>
      </c>
    </row>
    <row r="29" spans="1:7" s="23" customFormat="1" x14ac:dyDescent="0.25">
      <c r="A29" s="132" t="s">
        <v>97</v>
      </c>
      <c r="B29" s="104"/>
      <c r="C29" s="54">
        <f>'Receipts &amp; Payments'!C29</f>
        <v>34833835</v>
      </c>
      <c r="D29" s="54">
        <f>'Receipts &amp; Payments'!D29</f>
        <v>18179636</v>
      </c>
      <c r="E29" s="54">
        <f>'Receipts &amp; Payments'!E29</f>
        <v>31117318</v>
      </c>
      <c r="F29" s="54">
        <f>'Receipts &amp; Payments'!F29</f>
        <v>63978935</v>
      </c>
      <c r="G29" s="54">
        <f>'Receipts &amp; Payments'!H29</f>
        <v>436278445</v>
      </c>
    </row>
    <row r="30" spans="1:7" x14ac:dyDescent="0.25">
      <c r="A30" s="2"/>
      <c r="C30" s="24"/>
      <c r="D30" s="24"/>
    </row>
    <row r="31" spans="1:7" ht="15.75" thickBot="1" x14ac:dyDescent="0.3">
      <c r="A31" s="2" t="s">
        <v>166</v>
      </c>
      <c r="C31" s="79">
        <f>SUM(C28:C29)</f>
        <v>478379770</v>
      </c>
      <c r="D31" s="79">
        <f>SUM(D28:D29)</f>
        <v>496559406</v>
      </c>
      <c r="E31" s="79">
        <f>SUM(E28:E29)</f>
        <v>527676724</v>
      </c>
      <c r="F31" s="79">
        <f>SUM(F28:F29)</f>
        <v>591655659</v>
      </c>
      <c r="G31" s="79">
        <f>SUM(G28:G29)</f>
        <v>443545935</v>
      </c>
    </row>
    <row r="32" spans="1:7" s="81" customFormat="1" ht="15.75" thickTop="1" x14ac:dyDescent="0.25">
      <c r="B32" s="82" t="s">
        <v>98</v>
      </c>
      <c r="C32" s="80">
        <f>C24-C31</f>
        <v>0</v>
      </c>
      <c r="D32" s="80">
        <f t="shared" ref="D32:G32" si="3">D24-D31</f>
        <v>0</v>
      </c>
      <c r="E32" s="80">
        <f t="shared" si="3"/>
        <v>0</v>
      </c>
      <c r="F32" s="80">
        <f t="shared" si="3"/>
        <v>0</v>
      </c>
      <c r="G32" s="80">
        <f t="shared" si="3"/>
        <v>0</v>
      </c>
    </row>
    <row r="33" spans="1:7" x14ac:dyDescent="0.25">
      <c r="C33" s="76"/>
      <c r="D33" s="76"/>
      <c r="E33" s="77"/>
    </row>
    <row r="35" spans="1:7" s="9" customFormat="1" ht="30.75" customHeight="1" x14ac:dyDescent="0.25">
      <c r="A35" s="226" t="s">
        <v>147</v>
      </c>
      <c r="B35" s="226"/>
      <c r="C35" s="226"/>
      <c r="D35" s="226"/>
      <c r="E35" s="42"/>
      <c r="F35" s="42"/>
      <c r="G35" s="42"/>
    </row>
    <row r="36" spans="1:7" s="9" customFormat="1" x14ac:dyDescent="0.25">
      <c r="A36" s="12"/>
      <c r="B36" s="8"/>
      <c r="C36" s="16"/>
      <c r="D36" s="21"/>
      <c r="E36" s="42"/>
      <c r="F36" s="42"/>
      <c r="G36" s="42"/>
    </row>
    <row r="37" spans="1:7" s="9" customFormat="1" x14ac:dyDescent="0.25">
      <c r="A37" s="12" t="s">
        <v>5</v>
      </c>
      <c r="B37" s="8"/>
      <c r="D37" s="78"/>
      <c r="E37" s="148" t="s">
        <v>6</v>
      </c>
      <c r="F37" s="42"/>
      <c r="G37" s="42"/>
    </row>
    <row r="38" spans="1:7" s="9" customFormat="1" ht="15.75" x14ac:dyDescent="0.25">
      <c r="A38" s="3" t="s">
        <v>246</v>
      </c>
      <c r="B38" s="14"/>
      <c r="D38" s="47"/>
      <c r="E38" s="3" t="s">
        <v>252</v>
      </c>
      <c r="F38" s="47"/>
      <c r="G38" s="42"/>
    </row>
    <row r="39" spans="1:7" x14ac:dyDescent="0.25">
      <c r="D39" s="47"/>
    </row>
  </sheetData>
  <mergeCells count="1">
    <mergeCell ref="A35:D35"/>
  </mergeCells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workbookViewId="0">
      <pane ySplit="7" topLeftCell="A8" activePane="bottomLeft" state="frozen"/>
      <selection pane="bottomLeft" activeCell="E20" sqref="E20"/>
    </sheetView>
  </sheetViews>
  <sheetFormatPr defaultRowHeight="15" x14ac:dyDescent="0.25"/>
  <cols>
    <col min="1" max="1" width="57.7109375" style="1" bestFit="1" customWidth="1"/>
    <col min="2" max="2" width="7" style="25" bestFit="1" customWidth="1"/>
    <col min="3" max="3" width="17.7109375" style="14" customWidth="1"/>
    <col min="4" max="4" width="17.7109375" style="23" customWidth="1"/>
    <col min="5" max="7" width="17.7109375" style="1" customWidth="1"/>
    <col min="8" max="8" width="18.7109375" style="1" bestFit="1" customWidth="1"/>
    <col min="9" max="16384" width="9.140625" style="1"/>
  </cols>
  <sheetData>
    <row r="2" spans="1:8" x14ac:dyDescent="0.25">
      <c r="A2" s="43" t="s">
        <v>253</v>
      </c>
    </row>
    <row r="3" spans="1:8" x14ac:dyDescent="0.25">
      <c r="A3" s="43" t="s">
        <v>168</v>
      </c>
    </row>
    <row r="4" spans="1:8" x14ac:dyDescent="0.25">
      <c r="A4" s="43" t="s">
        <v>169</v>
      </c>
    </row>
    <row r="5" spans="1:8" x14ac:dyDescent="0.25">
      <c r="B5" s="4" t="s">
        <v>0</v>
      </c>
      <c r="C5" s="8" t="s">
        <v>174</v>
      </c>
      <c r="D5" s="8" t="s">
        <v>175</v>
      </c>
      <c r="E5" s="8" t="s">
        <v>176</v>
      </c>
      <c r="F5" s="8" t="s">
        <v>177</v>
      </c>
      <c r="G5" s="149" t="s">
        <v>254</v>
      </c>
      <c r="H5" s="8" t="s">
        <v>180</v>
      </c>
    </row>
    <row r="6" spans="1:8" x14ac:dyDescent="0.25">
      <c r="B6" s="4"/>
      <c r="C6" s="8" t="s">
        <v>170</v>
      </c>
      <c r="D6" s="19" t="s">
        <v>171</v>
      </c>
      <c r="E6" s="8" t="s">
        <v>172</v>
      </c>
      <c r="F6" s="8" t="s">
        <v>173</v>
      </c>
      <c r="G6" s="8" t="s">
        <v>179</v>
      </c>
      <c r="H6" s="8" t="s">
        <v>181</v>
      </c>
    </row>
    <row r="7" spans="1:8" x14ac:dyDescent="0.25"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</row>
    <row r="8" spans="1:8" x14ac:dyDescent="0.25">
      <c r="A8" s="2" t="s">
        <v>104</v>
      </c>
      <c r="C8" s="8"/>
      <c r="D8" s="8"/>
      <c r="E8" s="8"/>
      <c r="F8" s="8"/>
      <c r="G8" s="8"/>
      <c r="H8" s="8"/>
    </row>
    <row r="9" spans="1:8" x14ac:dyDescent="0.25">
      <c r="A9" s="51" t="s">
        <v>182</v>
      </c>
    </row>
    <row r="10" spans="1:8" x14ac:dyDescent="0.25">
      <c r="A10" s="45" t="s">
        <v>255</v>
      </c>
      <c r="B10" s="66">
        <v>1</v>
      </c>
      <c r="C10" s="136">
        <f>Notes!C7</f>
        <v>950000000</v>
      </c>
      <c r="D10" s="137">
        <f>Notes!C8</f>
        <v>950000000</v>
      </c>
      <c r="E10" s="137">
        <f>Notes!C9</f>
        <v>830000000</v>
      </c>
      <c r="F10" s="137">
        <f>Notes!C10</f>
        <v>950000000</v>
      </c>
      <c r="G10" s="136">
        <f>SUM(C10:F10)</f>
        <v>3680000000</v>
      </c>
      <c r="H10" s="137">
        <f>'Receipts &amp; Payments'!H10</f>
        <v>3620994604</v>
      </c>
    </row>
    <row r="11" spans="1:8" x14ac:dyDescent="0.25">
      <c r="A11" s="45" t="s">
        <v>249</v>
      </c>
      <c r="B11" s="66">
        <v>3</v>
      </c>
      <c r="C11" s="136">
        <f>Notes!C36</f>
        <v>21700000</v>
      </c>
      <c r="D11" s="136">
        <f>Notes!D36</f>
        <v>19700000</v>
      </c>
      <c r="E11" s="136">
        <f>Notes!E36</f>
        <v>20900000</v>
      </c>
      <c r="F11" s="136">
        <f>Notes!F36</f>
        <v>16000000</v>
      </c>
      <c r="G11" s="136">
        <f>SUM(C11:F11)</f>
        <v>78300000</v>
      </c>
      <c r="H11" s="136">
        <f>Notes!H36</f>
        <v>88500000</v>
      </c>
    </row>
    <row r="12" spans="1:8" x14ac:dyDescent="0.25">
      <c r="A12" s="51" t="s">
        <v>105</v>
      </c>
      <c r="B12" s="2"/>
      <c r="C12" s="138"/>
      <c r="D12" s="138"/>
      <c r="E12" s="137"/>
      <c r="F12" s="137"/>
      <c r="G12" s="137"/>
      <c r="H12" s="137"/>
    </row>
    <row r="13" spans="1:8" x14ac:dyDescent="0.25">
      <c r="A13" s="45" t="s">
        <v>2</v>
      </c>
      <c r="B13" s="146">
        <v>4</v>
      </c>
      <c r="C13" s="139">
        <f>-Notes!C53</f>
        <v>-287383125</v>
      </c>
      <c r="D13" s="139">
        <f>-Notes!D53</f>
        <v>-287383125</v>
      </c>
      <c r="E13" s="139">
        <f>-Notes!E53</f>
        <v>-287383125</v>
      </c>
      <c r="F13" s="139">
        <f>-Notes!F53</f>
        <v>-287383125</v>
      </c>
      <c r="G13" s="139"/>
      <c r="H13" s="139">
        <f>-Notes!H53</f>
        <v>-1096560731</v>
      </c>
    </row>
    <row r="14" spans="1:8" x14ac:dyDescent="0.25">
      <c r="A14" s="45" t="s">
        <v>81</v>
      </c>
      <c r="B14" s="146">
        <v>5</v>
      </c>
      <c r="C14" s="139">
        <f>-Notes!C75</f>
        <v>-8295738</v>
      </c>
      <c r="D14" s="139">
        <f>-Notes!D75</f>
        <v>-7256538</v>
      </c>
      <c r="E14" s="139">
        <f>-Notes!E75</f>
        <v>-6365028</v>
      </c>
      <c r="F14" s="139">
        <f>-Notes!F75</f>
        <v>-7542865</v>
      </c>
      <c r="G14" s="139"/>
      <c r="H14" s="139">
        <f>-Notes!H75</f>
        <v>-25318466</v>
      </c>
    </row>
    <row r="15" spans="1:8" x14ac:dyDescent="0.25">
      <c r="A15" s="45" t="s">
        <v>82</v>
      </c>
      <c r="B15" s="146">
        <v>6</v>
      </c>
      <c r="C15" s="139">
        <f>-Notes!C89</f>
        <v>-5500000</v>
      </c>
      <c r="D15" s="139">
        <f>-Notes!D89</f>
        <v>-4000000</v>
      </c>
      <c r="E15" s="139">
        <f>-Notes!E89</f>
        <v>-5000000</v>
      </c>
      <c r="F15" s="139">
        <f>-Notes!F89</f>
        <v>-4000000</v>
      </c>
      <c r="G15" s="139"/>
      <c r="H15" s="139">
        <f>-Notes!H89</f>
        <v>-24000000</v>
      </c>
    </row>
    <row r="16" spans="1:8" s="9" customFormat="1" x14ac:dyDescent="0.25">
      <c r="A16" s="45" t="s">
        <v>167</v>
      </c>
      <c r="B16" s="146">
        <v>7</v>
      </c>
      <c r="C16" s="139">
        <f>-Notes!C103</f>
        <v>-12000000</v>
      </c>
      <c r="D16" s="139">
        <f>-Notes!D103</f>
        <v>-18000000</v>
      </c>
      <c r="E16" s="139">
        <f>-Notes!E103</f>
        <v>-15000000</v>
      </c>
      <c r="F16" s="139">
        <f>-Notes!F103</f>
        <v>-25000000</v>
      </c>
      <c r="G16" s="139"/>
      <c r="H16" s="139">
        <f>-Notes!H103</f>
        <v>-85000000</v>
      </c>
    </row>
    <row r="17" spans="1:8" s="9" customFormat="1" x14ac:dyDescent="0.25">
      <c r="A17" s="45" t="s">
        <v>83</v>
      </c>
      <c r="B17" s="146">
        <v>8</v>
      </c>
      <c r="C17" s="139">
        <f>-Notes!C116</f>
        <v>-970000</v>
      </c>
      <c r="D17" s="139">
        <f>-Notes!D116</f>
        <v>-795000</v>
      </c>
      <c r="E17" s="139">
        <f>-Notes!E116</f>
        <v>-833000</v>
      </c>
      <c r="F17" s="139">
        <f>-Notes!F116</f>
        <v>-220000</v>
      </c>
      <c r="G17" s="139"/>
      <c r="H17" s="139">
        <f>-Notes!H116</f>
        <v>-2514000</v>
      </c>
    </row>
    <row r="18" spans="1:8" s="9" customFormat="1" x14ac:dyDescent="0.25">
      <c r="A18" s="45" t="s">
        <v>4</v>
      </c>
      <c r="B18" s="146">
        <v>9</v>
      </c>
      <c r="C18" s="139">
        <f>-Notes!C127</f>
        <v>-300000</v>
      </c>
      <c r="D18" s="139">
        <f>-Notes!D127</f>
        <v>-250000</v>
      </c>
      <c r="E18" s="139">
        <f>-Notes!E127</f>
        <v>-356000</v>
      </c>
      <c r="F18" s="139">
        <f>-Notes!F127</f>
        <v>-433000</v>
      </c>
      <c r="G18" s="139"/>
      <c r="H18" s="139">
        <f>-Notes!H127</f>
        <v>0</v>
      </c>
    </row>
    <row r="19" spans="1:8" s="9" customFormat="1" x14ac:dyDescent="0.25">
      <c r="A19" s="45" t="s">
        <v>229</v>
      </c>
      <c r="B19" s="146">
        <v>11</v>
      </c>
      <c r="C19" s="139">
        <f>-Notes!C171</f>
        <v>-28700</v>
      </c>
      <c r="D19" s="139">
        <f>-Notes!D171</f>
        <v>-67850</v>
      </c>
      <c r="E19" s="139">
        <f>-Notes!E171</f>
        <v>-25900</v>
      </c>
      <c r="F19" s="139">
        <f>-Notes!F171</f>
        <v>-34890</v>
      </c>
      <c r="G19" s="139"/>
      <c r="H19" s="139">
        <f>-Notes!H171</f>
        <v>-165010</v>
      </c>
    </row>
    <row r="20" spans="1:8" s="9" customFormat="1" x14ac:dyDescent="0.25">
      <c r="A20" s="45" t="s">
        <v>116</v>
      </c>
      <c r="B20" s="146">
        <v>12</v>
      </c>
      <c r="C20" s="139">
        <f>-Notes!C184</f>
        <v>-50125900</v>
      </c>
      <c r="D20" s="139">
        <f>-Notes!D184</f>
        <v>-25345677</v>
      </c>
      <c r="E20" s="139">
        <f>-Notes!E184</f>
        <v>-40465200</v>
      </c>
      <c r="F20" s="139">
        <f>-Notes!F184</f>
        <v>-15278900</v>
      </c>
      <c r="G20" s="139"/>
      <c r="H20" s="139">
        <f>-Notes!H184</f>
        <v>-101890450</v>
      </c>
    </row>
    <row r="21" spans="1:8" s="9" customFormat="1" x14ac:dyDescent="0.25">
      <c r="A21" s="65"/>
      <c r="B21" s="83"/>
      <c r="C21" s="138"/>
      <c r="D21" s="138"/>
      <c r="E21" s="138"/>
      <c r="F21" s="138"/>
      <c r="G21" s="138"/>
      <c r="H21" s="138"/>
    </row>
    <row r="22" spans="1:8" s="9" customFormat="1" x14ac:dyDescent="0.25">
      <c r="A22" s="51" t="s">
        <v>183</v>
      </c>
      <c r="B22" s="83"/>
      <c r="C22" s="138"/>
      <c r="D22" s="138"/>
      <c r="E22" s="138"/>
      <c r="F22" s="138"/>
      <c r="G22" s="138"/>
      <c r="H22" s="138"/>
    </row>
    <row r="23" spans="1:8" x14ac:dyDescent="0.25">
      <c r="A23" s="45" t="s">
        <v>106</v>
      </c>
      <c r="B23" s="83"/>
      <c r="C23" s="138">
        <v>11095105</v>
      </c>
      <c r="D23" s="138">
        <v>-2650463</v>
      </c>
      <c r="E23" s="138">
        <v>2859809</v>
      </c>
      <c r="F23" s="138">
        <v>-1342489</v>
      </c>
      <c r="G23" s="138"/>
      <c r="H23" s="138">
        <v>-12096450</v>
      </c>
    </row>
    <row r="24" spans="1:8" x14ac:dyDescent="0.25">
      <c r="A24" s="65"/>
      <c r="B24" s="83"/>
      <c r="C24" s="138"/>
      <c r="D24" s="138"/>
      <c r="E24" s="137"/>
      <c r="F24" s="137"/>
      <c r="G24" s="137"/>
      <c r="H24" s="137"/>
    </row>
    <row r="25" spans="1:8" s="2" customFormat="1" ht="14.25" x14ac:dyDescent="0.2">
      <c r="A25" s="48" t="s">
        <v>184</v>
      </c>
      <c r="B25" s="84"/>
      <c r="C25" s="140">
        <f>SUM(C10:C23)</f>
        <v>618191642</v>
      </c>
      <c r="D25" s="140">
        <f>SUM(D10:D23)</f>
        <v>623951347</v>
      </c>
      <c r="E25" s="140">
        <f>SUM(E10:E23)</f>
        <v>498331556</v>
      </c>
      <c r="F25" s="140">
        <f>SUM(F10:F23)</f>
        <v>624764731</v>
      </c>
      <c r="G25" s="140"/>
      <c r="H25" s="140">
        <f>SUM(H10:H23)</f>
        <v>2361949497</v>
      </c>
    </row>
    <row r="26" spans="1:8" x14ac:dyDescent="0.25">
      <c r="A26" s="9"/>
      <c r="B26" s="84"/>
      <c r="C26" s="138"/>
      <c r="D26" s="138"/>
      <c r="E26" s="137"/>
      <c r="F26" s="137"/>
      <c r="G26" s="137"/>
      <c r="H26" s="137"/>
    </row>
    <row r="27" spans="1:8" x14ac:dyDescent="0.25">
      <c r="A27" s="51" t="s">
        <v>107</v>
      </c>
      <c r="B27" s="85"/>
      <c r="C27" s="138"/>
      <c r="D27" s="138"/>
      <c r="E27" s="137"/>
      <c r="F27" s="137"/>
      <c r="G27" s="137"/>
      <c r="H27" s="137"/>
    </row>
    <row r="28" spans="1:8" x14ac:dyDescent="0.25">
      <c r="A28" s="45" t="s">
        <v>80</v>
      </c>
      <c r="B28" s="8">
        <v>2</v>
      </c>
      <c r="C28" s="138">
        <f>Notes!C25</f>
        <v>3685128</v>
      </c>
      <c r="D28" s="138">
        <f>Notes!D25</f>
        <v>2360858</v>
      </c>
      <c r="E28" s="137">
        <f>Notes!E25</f>
        <v>4783000</v>
      </c>
      <c r="F28" s="137">
        <f>Notes!F25</f>
        <v>3675000</v>
      </c>
      <c r="G28" s="137"/>
      <c r="H28" s="137">
        <f>Notes!H25</f>
        <v>8125000</v>
      </c>
    </row>
    <row r="29" spans="1:8" x14ac:dyDescent="0.25">
      <c r="A29" s="45" t="s">
        <v>84</v>
      </c>
      <c r="B29" s="8">
        <v>10</v>
      </c>
      <c r="C29" s="138">
        <f>-Notes!C161</f>
        <v>-575947830</v>
      </c>
      <c r="D29" s="138">
        <f>-Notes!D161</f>
        <v>-610783032</v>
      </c>
      <c r="E29" s="138">
        <f>-Notes!E161</f>
        <v>-469137429</v>
      </c>
      <c r="F29" s="138">
        <f>-Notes!F161</f>
        <v>-565803285</v>
      </c>
      <c r="G29" s="138"/>
      <c r="H29" s="138">
        <f>-Notes!H161</f>
        <v>-1945892502</v>
      </c>
    </row>
    <row r="30" spans="1:8" x14ac:dyDescent="0.25">
      <c r="A30" s="65"/>
      <c r="B30" s="8"/>
      <c r="C30" s="138"/>
      <c r="D30" s="138"/>
      <c r="E30" s="137"/>
      <c r="F30" s="137"/>
      <c r="G30" s="137"/>
      <c r="H30" s="137"/>
    </row>
    <row r="31" spans="1:8" s="2" customFormat="1" ht="14.25" x14ac:dyDescent="0.2">
      <c r="A31" s="48" t="s">
        <v>185</v>
      </c>
      <c r="B31" s="83"/>
      <c r="C31" s="140">
        <f>SUM(C28:C29)</f>
        <v>-572262702</v>
      </c>
      <c r="D31" s="140">
        <f t="shared" ref="D31:F31" si="0">SUM(D28:D29)</f>
        <v>-608422174</v>
      </c>
      <c r="E31" s="140">
        <f t="shared" si="0"/>
        <v>-464354429</v>
      </c>
      <c r="F31" s="140">
        <f t="shared" si="0"/>
        <v>-562128285</v>
      </c>
      <c r="G31" s="140"/>
      <c r="H31" s="140">
        <f>SUM(H28:H29)</f>
        <v>-1937767502</v>
      </c>
    </row>
    <row r="32" spans="1:8" x14ac:dyDescent="0.25">
      <c r="A32" s="65"/>
      <c r="B32" s="83"/>
      <c r="C32" s="138"/>
      <c r="D32" s="138"/>
      <c r="E32" s="137"/>
      <c r="F32" s="137"/>
      <c r="G32" s="137"/>
      <c r="H32" s="137"/>
    </row>
    <row r="33" spans="1:8" x14ac:dyDescent="0.25">
      <c r="A33" s="51" t="s">
        <v>108</v>
      </c>
      <c r="B33" s="8"/>
      <c r="C33" s="140">
        <f>+C31+C25</f>
        <v>45928940</v>
      </c>
      <c r="D33" s="140">
        <f>+D31+D25</f>
        <v>15529173</v>
      </c>
      <c r="E33" s="140">
        <f>+E31+E25</f>
        <v>33977127</v>
      </c>
      <c r="F33" s="140">
        <f>+F31+F25</f>
        <v>62636446</v>
      </c>
      <c r="G33" s="140"/>
      <c r="H33" s="140">
        <f>+H31+H25</f>
        <v>424181995</v>
      </c>
    </row>
    <row r="34" spans="1:8" s="2" customFormat="1" ht="14.25" x14ac:dyDescent="0.2">
      <c r="A34" s="51" t="s">
        <v>186</v>
      </c>
      <c r="B34" s="8"/>
      <c r="C34" s="140">
        <f>H35</f>
        <v>431449485</v>
      </c>
      <c r="D34" s="140">
        <f>C35</f>
        <v>477378425</v>
      </c>
      <c r="E34" s="141">
        <f>D35</f>
        <v>492907598</v>
      </c>
      <c r="F34" s="141">
        <f>E35</f>
        <v>526884725</v>
      </c>
      <c r="G34" s="141"/>
      <c r="H34" s="141">
        <f>Assets!G28</f>
        <v>7267490</v>
      </c>
    </row>
    <row r="35" spans="1:8" x14ac:dyDescent="0.25">
      <c r="A35" s="51" t="s">
        <v>187</v>
      </c>
      <c r="B35" s="8"/>
      <c r="C35" s="142">
        <f>Assets!C14</f>
        <v>477378425</v>
      </c>
      <c r="D35" s="142">
        <f>Assets!D14</f>
        <v>492907598</v>
      </c>
      <c r="E35" s="142">
        <f>Assets!E14</f>
        <v>526884725</v>
      </c>
      <c r="F35" s="142">
        <f>Assets!F14</f>
        <v>589521171</v>
      </c>
      <c r="G35" s="142"/>
      <c r="H35" s="142">
        <f>Assets!G14</f>
        <v>431449485</v>
      </c>
    </row>
    <row r="36" spans="1:8" s="2" customFormat="1" ht="14.25" x14ac:dyDescent="0.2">
      <c r="A36" s="51" t="s">
        <v>236</v>
      </c>
      <c r="B36" s="66"/>
      <c r="C36" s="142">
        <f>Assets!C14</f>
        <v>477378425</v>
      </c>
      <c r="D36" s="142">
        <f>Assets!D14</f>
        <v>492907598</v>
      </c>
      <c r="E36" s="142">
        <f>Assets!E14</f>
        <v>526884725</v>
      </c>
      <c r="F36" s="142">
        <f>Assets!F14</f>
        <v>589521171</v>
      </c>
      <c r="G36" s="142"/>
      <c r="H36" s="142">
        <f>Assets!G14</f>
        <v>431449485</v>
      </c>
    </row>
    <row r="37" spans="1:8" s="81" customFormat="1" x14ac:dyDescent="0.25">
      <c r="A37" s="86" t="s">
        <v>109</v>
      </c>
      <c r="B37" s="87"/>
      <c r="C37" s="143">
        <f>+C33+C34-C35</f>
        <v>0</v>
      </c>
      <c r="D37" s="143">
        <f>+D33+D34-D35</f>
        <v>0</v>
      </c>
      <c r="E37" s="143">
        <f t="shared" ref="E37" si="1">+E33+E34-E35</f>
        <v>0</v>
      </c>
      <c r="F37" s="143">
        <f>+F33+F34-F35</f>
        <v>0</v>
      </c>
      <c r="G37" s="143"/>
      <c r="H37" s="143">
        <f>+H33+H34-H35</f>
        <v>0</v>
      </c>
    </row>
    <row r="38" spans="1:8" x14ac:dyDescent="0.25">
      <c r="C38" s="27"/>
      <c r="D38" s="20"/>
    </row>
    <row r="39" spans="1:8" s="9" customFormat="1" ht="30.75" customHeight="1" x14ac:dyDescent="0.25">
      <c r="A39" s="226" t="s">
        <v>147</v>
      </c>
      <c r="B39" s="226"/>
      <c r="C39" s="226"/>
      <c r="D39" s="226"/>
      <c r="E39" s="226"/>
      <c r="F39" s="226"/>
      <c r="G39" s="144"/>
    </row>
    <row r="40" spans="1:8" s="9" customFormat="1" x14ac:dyDescent="0.25">
      <c r="A40" s="12"/>
      <c r="B40" s="8"/>
      <c r="C40" s="13"/>
      <c r="D40" s="20"/>
    </row>
    <row r="41" spans="1:8" s="9" customFormat="1" x14ac:dyDescent="0.25">
      <c r="A41" s="12" t="s">
        <v>5</v>
      </c>
      <c r="B41" s="8"/>
      <c r="D41" s="53"/>
      <c r="F41" s="52" t="s">
        <v>6</v>
      </c>
      <c r="G41" s="52"/>
    </row>
    <row r="42" spans="1:8" s="9" customFormat="1" ht="15.75" x14ac:dyDescent="0.25">
      <c r="A42" s="3" t="s">
        <v>246</v>
      </c>
      <c r="B42" s="4"/>
      <c r="D42" s="1"/>
      <c r="E42" s="1"/>
      <c r="F42" s="3" t="s">
        <v>247</v>
      </c>
      <c r="G42" s="3"/>
    </row>
  </sheetData>
  <mergeCells count="1">
    <mergeCell ref="A39:F39"/>
  </mergeCells>
  <pageMargins left="0.7" right="0.7" top="0.75" bottom="0.75" header="0.3" footer="0.3"/>
  <pageSetup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86"/>
  <sheetViews>
    <sheetView topLeftCell="A257" workbookViewId="0">
      <selection activeCell="B281" sqref="B281"/>
    </sheetView>
  </sheetViews>
  <sheetFormatPr defaultRowHeight="15" x14ac:dyDescent="0.25"/>
  <cols>
    <col min="1" max="1" width="3.85546875" style="1" customWidth="1"/>
    <col min="2" max="2" width="58.42578125" style="17" customWidth="1"/>
    <col min="3" max="3" width="17.7109375" style="14" customWidth="1"/>
    <col min="4" max="4" width="20.28515625" style="103" customWidth="1"/>
    <col min="5" max="6" width="17.7109375" style="104" customWidth="1"/>
    <col min="7" max="7" width="19.42578125" style="14" bestFit="1" customWidth="1"/>
    <col min="8" max="8" width="25.140625" style="1" customWidth="1"/>
    <col min="9" max="9" width="26.140625" style="128" bestFit="1" customWidth="1"/>
    <col min="10" max="10" width="26.140625" style="1" bestFit="1" customWidth="1"/>
    <col min="11" max="11" width="12.28515625" style="1" bestFit="1" customWidth="1"/>
    <col min="12" max="16384" width="9.140625" style="1"/>
  </cols>
  <sheetData>
    <row r="1" spans="2:9" x14ac:dyDescent="0.25">
      <c r="B1" s="43" t="s">
        <v>253</v>
      </c>
    </row>
    <row r="2" spans="2:9" x14ac:dyDescent="0.25">
      <c r="B2" s="43" t="s">
        <v>168</v>
      </c>
    </row>
    <row r="3" spans="2:9" x14ac:dyDescent="0.25">
      <c r="B3" s="43" t="s">
        <v>169</v>
      </c>
      <c r="E3" s="8"/>
      <c r="F3" s="8"/>
    </row>
    <row r="4" spans="2:9" x14ac:dyDescent="0.25">
      <c r="B4" s="28"/>
      <c r="E4" s="26"/>
      <c r="F4" s="26"/>
    </row>
    <row r="5" spans="2:9" x14ac:dyDescent="0.25">
      <c r="B5" s="58" t="s">
        <v>257</v>
      </c>
      <c r="E5" s="14"/>
    </row>
    <row r="6" spans="2:9" x14ac:dyDescent="0.25">
      <c r="C6" s="26" t="s">
        <v>1</v>
      </c>
      <c r="D6" s="106"/>
      <c r="E6" s="72"/>
    </row>
    <row r="7" spans="2:9" x14ac:dyDescent="0.25">
      <c r="B7" s="56" t="s">
        <v>149</v>
      </c>
      <c r="C7" s="105">
        <v>950000000</v>
      </c>
      <c r="D7" s="106"/>
      <c r="E7" s="72"/>
    </row>
    <row r="8" spans="2:9" x14ac:dyDescent="0.25">
      <c r="B8" s="56" t="s">
        <v>150</v>
      </c>
      <c r="C8" s="105">
        <v>950000000</v>
      </c>
      <c r="D8" s="106"/>
      <c r="E8" s="72"/>
    </row>
    <row r="9" spans="2:9" x14ac:dyDescent="0.25">
      <c r="B9" s="56" t="s">
        <v>151</v>
      </c>
      <c r="C9" s="105">
        <v>830000000</v>
      </c>
      <c r="D9" s="106"/>
      <c r="E9" s="72"/>
    </row>
    <row r="10" spans="2:9" x14ac:dyDescent="0.25">
      <c r="B10" s="56" t="s">
        <v>152</v>
      </c>
      <c r="C10" s="105">
        <v>950000000</v>
      </c>
      <c r="D10" s="106"/>
      <c r="E10" s="72"/>
    </row>
    <row r="11" spans="2:9" s="2" customFormat="1" ht="14.25" x14ac:dyDescent="0.2">
      <c r="B11" s="119" t="s">
        <v>188</v>
      </c>
      <c r="C11" s="30">
        <f>SUM(C7:C10)</f>
        <v>3680000000</v>
      </c>
      <c r="D11" s="127"/>
      <c r="E11" s="18"/>
      <c r="F11" s="26"/>
      <c r="G11" s="4"/>
      <c r="I11" s="129"/>
    </row>
    <row r="12" spans="2:9" x14ac:dyDescent="0.25">
      <c r="B12" s="89"/>
      <c r="D12" s="106"/>
      <c r="E12" s="72"/>
    </row>
    <row r="13" spans="2:9" x14ac:dyDescent="0.25">
      <c r="B13" s="58" t="s">
        <v>258</v>
      </c>
      <c r="C13"/>
      <c r="D13"/>
      <c r="E13"/>
      <c r="F13"/>
      <c r="G13"/>
    </row>
    <row r="14" spans="2:9" ht="15.75" x14ac:dyDescent="0.25">
      <c r="B14" s="29"/>
      <c r="C14"/>
      <c r="D14"/>
      <c r="E14"/>
      <c r="F14"/>
      <c r="G14"/>
    </row>
    <row r="15" spans="2:9" x14ac:dyDescent="0.25">
      <c r="B15" s="57"/>
      <c r="C15" s="94" t="s">
        <v>170</v>
      </c>
      <c r="D15" s="63" t="s">
        <v>171</v>
      </c>
      <c r="E15" s="63" t="s">
        <v>172</v>
      </c>
      <c r="F15" s="63" t="s">
        <v>173</v>
      </c>
      <c r="G15" s="94" t="s">
        <v>189</v>
      </c>
      <c r="H15" s="120" t="s">
        <v>231</v>
      </c>
    </row>
    <row r="16" spans="2:9" x14ac:dyDescent="0.25">
      <c r="B16" s="57"/>
      <c r="C16" s="94" t="s">
        <v>1</v>
      </c>
      <c r="D16" s="63" t="s">
        <v>1</v>
      </c>
      <c r="E16" s="63" t="s">
        <v>1</v>
      </c>
      <c r="F16" s="63" t="s">
        <v>1</v>
      </c>
      <c r="G16" s="94" t="s">
        <v>1</v>
      </c>
      <c r="H16" s="107" t="s">
        <v>1</v>
      </c>
    </row>
    <row r="17" spans="2:9" x14ac:dyDescent="0.25">
      <c r="B17" s="110" t="s">
        <v>15</v>
      </c>
      <c r="C17" s="124">
        <v>0</v>
      </c>
      <c r="D17" s="124">
        <v>0</v>
      </c>
      <c r="E17" s="124">
        <v>0</v>
      </c>
      <c r="F17" s="124">
        <v>0</v>
      </c>
      <c r="G17" s="124">
        <f t="shared" ref="G17:G24" si="0">SUM(C17:F17)</f>
        <v>0</v>
      </c>
      <c r="H17" s="124">
        <v>0</v>
      </c>
    </row>
    <row r="18" spans="2:9" x14ac:dyDescent="0.25">
      <c r="B18" s="110" t="s">
        <v>16</v>
      </c>
      <c r="C18" s="124">
        <v>3685128</v>
      </c>
      <c r="D18" s="124">
        <v>0</v>
      </c>
      <c r="E18" s="124">
        <v>4783000</v>
      </c>
      <c r="F18" s="124">
        <v>0</v>
      </c>
      <c r="G18" s="124">
        <f t="shared" si="0"/>
        <v>8468128</v>
      </c>
      <c r="H18" s="124">
        <v>5670000</v>
      </c>
    </row>
    <row r="19" spans="2:9" x14ac:dyDescent="0.25">
      <c r="B19" s="110" t="s">
        <v>17</v>
      </c>
      <c r="C19" s="124">
        <v>0</v>
      </c>
      <c r="D19" s="124">
        <v>2360858</v>
      </c>
      <c r="E19" s="124">
        <v>0</v>
      </c>
      <c r="F19" s="124">
        <v>0</v>
      </c>
      <c r="G19" s="124">
        <f t="shared" si="0"/>
        <v>2360858</v>
      </c>
      <c r="H19" s="124">
        <v>2455000</v>
      </c>
    </row>
    <row r="20" spans="2:9" x14ac:dyDescent="0.25">
      <c r="B20" s="110" t="s">
        <v>18</v>
      </c>
      <c r="C20" s="124">
        <v>0</v>
      </c>
      <c r="D20" s="124">
        <v>0</v>
      </c>
      <c r="E20" s="124">
        <v>0</v>
      </c>
      <c r="F20" s="124">
        <v>3675000</v>
      </c>
      <c r="G20" s="124">
        <f t="shared" si="0"/>
        <v>3675000</v>
      </c>
      <c r="H20" s="124">
        <v>0</v>
      </c>
    </row>
    <row r="21" spans="2:9" x14ac:dyDescent="0.25">
      <c r="B21" s="110" t="s">
        <v>19</v>
      </c>
      <c r="C21" s="124">
        <v>0</v>
      </c>
      <c r="D21" s="124">
        <v>0</v>
      </c>
      <c r="E21" s="124">
        <v>0</v>
      </c>
      <c r="F21" s="124">
        <v>0</v>
      </c>
      <c r="G21" s="124">
        <f t="shared" si="0"/>
        <v>0</v>
      </c>
      <c r="H21" s="124">
        <v>0</v>
      </c>
    </row>
    <row r="22" spans="2:9" x14ac:dyDescent="0.25">
      <c r="B22" s="112" t="s">
        <v>20</v>
      </c>
      <c r="C22" s="124">
        <v>0</v>
      </c>
      <c r="D22" s="124">
        <v>0</v>
      </c>
      <c r="E22" s="124">
        <v>0</v>
      </c>
      <c r="F22" s="124">
        <v>0</v>
      </c>
      <c r="G22" s="124">
        <f t="shared" si="0"/>
        <v>0</v>
      </c>
      <c r="H22" s="124">
        <v>0</v>
      </c>
    </row>
    <row r="23" spans="2:9" x14ac:dyDescent="0.25">
      <c r="B23" s="110" t="s">
        <v>21</v>
      </c>
      <c r="C23" s="124">
        <v>0</v>
      </c>
      <c r="D23" s="124">
        <v>0</v>
      </c>
      <c r="E23" s="124">
        <v>0</v>
      </c>
      <c r="F23" s="124">
        <v>0</v>
      </c>
      <c r="G23" s="124">
        <f t="shared" si="0"/>
        <v>0</v>
      </c>
      <c r="H23" s="124">
        <v>0</v>
      </c>
    </row>
    <row r="24" spans="2:9" x14ac:dyDescent="0.25">
      <c r="B24" s="110" t="s">
        <v>19</v>
      </c>
      <c r="C24" s="124">
        <v>0</v>
      </c>
      <c r="D24" s="124">
        <v>0</v>
      </c>
      <c r="E24" s="124">
        <v>0</v>
      </c>
      <c r="F24" s="124">
        <v>0</v>
      </c>
      <c r="G24" s="124">
        <f t="shared" si="0"/>
        <v>0</v>
      </c>
      <c r="H24" s="124">
        <v>0</v>
      </c>
    </row>
    <row r="25" spans="2:9" s="2" customFormat="1" ht="14.25" x14ac:dyDescent="0.2">
      <c r="B25" s="111" t="s">
        <v>86</v>
      </c>
      <c r="C25" s="126">
        <f t="shared" ref="C25:H25" si="1">SUM(C17:C24)</f>
        <v>3685128</v>
      </c>
      <c r="D25" s="126">
        <f t="shared" si="1"/>
        <v>2360858</v>
      </c>
      <c r="E25" s="126">
        <f t="shared" si="1"/>
        <v>4783000</v>
      </c>
      <c r="F25" s="126">
        <f t="shared" si="1"/>
        <v>3675000</v>
      </c>
      <c r="G25" s="126">
        <f t="shared" si="1"/>
        <v>14503986</v>
      </c>
      <c r="H25" s="126">
        <f t="shared" si="1"/>
        <v>8125000</v>
      </c>
      <c r="I25" s="129"/>
    </row>
    <row r="27" spans="2:9" x14ac:dyDescent="0.25">
      <c r="B27" s="51" t="s">
        <v>259</v>
      </c>
      <c r="C27"/>
      <c r="D27"/>
      <c r="E27"/>
      <c r="F27"/>
      <c r="G27"/>
    </row>
    <row r="28" spans="2:9" x14ac:dyDescent="0.25">
      <c r="B28" s="113"/>
      <c r="C28"/>
      <c r="D28"/>
      <c r="E28"/>
      <c r="F28"/>
      <c r="G28"/>
    </row>
    <row r="29" spans="2:9" x14ac:dyDescent="0.25">
      <c r="B29" s="57"/>
      <c r="C29" s="94" t="s">
        <v>170</v>
      </c>
      <c r="D29" s="63" t="s">
        <v>171</v>
      </c>
      <c r="E29" s="63" t="s">
        <v>172</v>
      </c>
      <c r="F29" s="63" t="s">
        <v>173</v>
      </c>
      <c r="G29" s="94" t="s">
        <v>189</v>
      </c>
      <c r="H29" s="120" t="s">
        <v>231</v>
      </c>
    </row>
    <row r="30" spans="2:9" x14ac:dyDescent="0.25">
      <c r="B30" s="57"/>
      <c r="C30" s="94" t="s">
        <v>1</v>
      </c>
      <c r="D30" s="63" t="s">
        <v>1</v>
      </c>
      <c r="E30" s="63" t="s">
        <v>1</v>
      </c>
      <c r="F30" s="63" t="s">
        <v>1</v>
      </c>
      <c r="G30" s="94" t="s">
        <v>1</v>
      </c>
      <c r="H30" s="107" t="s">
        <v>1</v>
      </c>
    </row>
    <row r="31" spans="2:9" x14ac:dyDescent="0.25">
      <c r="B31" s="56" t="s">
        <v>260</v>
      </c>
      <c r="C31" s="97"/>
      <c r="D31" s="98"/>
      <c r="E31" s="98"/>
      <c r="F31" s="98"/>
      <c r="G31" s="97"/>
      <c r="H31" s="122"/>
    </row>
    <row r="32" spans="2:9" x14ac:dyDescent="0.25">
      <c r="B32" s="56" t="s">
        <v>261</v>
      </c>
      <c r="C32" s="124">
        <v>4000000</v>
      </c>
      <c r="D32" s="124">
        <v>4000000</v>
      </c>
      <c r="E32" s="124">
        <v>4000000</v>
      </c>
      <c r="F32" s="124">
        <v>4000000</v>
      </c>
      <c r="G32" s="124">
        <f>SUM(C32:F32)</f>
        <v>16000000</v>
      </c>
      <c r="H32" s="124">
        <v>15000000</v>
      </c>
    </row>
    <row r="33" spans="2:9" x14ac:dyDescent="0.25">
      <c r="B33" s="56" t="s">
        <v>262</v>
      </c>
      <c r="C33" s="124">
        <v>4500000</v>
      </c>
      <c r="D33" s="124">
        <v>4300000</v>
      </c>
      <c r="E33" s="124">
        <v>3600000</v>
      </c>
      <c r="F33" s="124">
        <v>4000000</v>
      </c>
      <c r="G33" s="124">
        <f>SUM(C33:F33)</f>
        <v>16400000</v>
      </c>
      <c r="H33" s="124">
        <v>8500000</v>
      </c>
    </row>
    <row r="34" spans="2:9" x14ac:dyDescent="0.25">
      <c r="B34" s="56" t="s">
        <v>263</v>
      </c>
      <c r="C34" s="124">
        <v>5200000</v>
      </c>
      <c r="D34" s="124">
        <v>3400000</v>
      </c>
      <c r="E34" s="124">
        <v>5300000</v>
      </c>
      <c r="F34" s="124">
        <v>2000000</v>
      </c>
      <c r="G34" s="124">
        <f>SUM(C34:F34)</f>
        <v>15900000</v>
      </c>
      <c r="H34" s="124">
        <v>20000000</v>
      </c>
    </row>
    <row r="35" spans="2:9" x14ac:dyDescent="0.25">
      <c r="B35" s="56" t="s">
        <v>264</v>
      </c>
      <c r="C35" s="124">
        <v>8000000</v>
      </c>
      <c r="D35" s="124">
        <v>8000000</v>
      </c>
      <c r="E35" s="124">
        <v>8000000</v>
      </c>
      <c r="F35" s="124">
        <v>6000000</v>
      </c>
      <c r="G35" s="124">
        <f>SUM(C35:F35)</f>
        <v>30000000</v>
      </c>
      <c r="H35" s="124">
        <v>45000000</v>
      </c>
    </row>
    <row r="36" spans="2:9" s="2" customFormat="1" ht="14.25" x14ac:dyDescent="0.2">
      <c r="B36" s="119" t="s">
        <v>86</v>
      </c>
      <c r="C36" s="126">
        <f t="shared" ref="C36:H36" si="2">SUM(C32:C35)</f>
        <v>21700000</v>
      </c>
      <c r="D36" s="126">
        <f t="shared" si="2"/>
        <v>19700000</v>
      </c>
      <c r="E36" s="126">
        <f t="shared" si="2"/>
        <v>20900000</v>
      </c>
      <c r="F36" s="126">
        <f t="shared" si="2"/>
        <v>16000000</v>
      </c>
      <c r="G36" s="126">
        <f t="shared" si="2"/>
        <v>78300000</v>
      </c>
      <c r="H36" s="126">
        <f t="shared" si="2"/>
        <v>88500000</v>
      </c>
      <c r="I36" s="129"/>
    </row>
    <row r="39" spans="2:9" x14ac:dyDescent="0.25">
      <c r="B39" s="58" t="s">
        <v>265</v>
      </c>
      <c r="C39"/>
      <c r="D39"/>
      <c r="E39"/>
      <c r="F39"/>
      <c r="G39"/>
    </row>
    <row r="40" spans="2:9" ht="15.75" x14ac:dyDescent="0.25">
      <c r="B40" s="29"/>
      <c r="C40"/>
      <c r="D40"/>
      <c r="E40"/>
      <c r="F40"/>
      <c r="G40"/>
    </row>
    <row r="41" spans="2:9" x14ac:dyDescent="0.25">
      <c r="B41" s="57"/>
      <c r="C41" s="94" t="s">
        <v>170</v>
      </c>
      <c r="D41" s="63" t="s">
        <v>171</v>
      </c>
      <c r="E41" s="63" t="s">
        <v>172</v>
      </c>
      <c r="F41" s="94" t="s">
        <v>173</v>
      </c>
      <c r="G41" s="63" t="s">
        <v>189</v>
      </c>
      <c r="H41" s="120" t="s">
        <v>231</v>
      </c>
    </row>
    <row r="42" spans="2:9" x14ac:dyDescent="0.25">
      <c r="B42" s="57"/>
      <c r="C42" s="94" t="s">
        <v>1</v>
      </c>
      <c r="D42" s="63" t="s">
        <v>1</v>
      </c>
      <c r="E42" s="63" t="s">
        <v>1</v>
      </c>
      <c r="F42" s="94" t="s">
        <v>1</v>
      </c>
      <c r="G42" s="63" t="s">
        <v>1</v>
      </c>
      <c r="H42" s="63" t="s">
        <v>1</v>
      </c>
    </row>
    <row r="43" spans="2:9" x14ac:dyDescent="0.25">
      <c r="B43" s="56" t="s">
        <v>22</v>
      </c>
      <c r="C43" s="124">
        <v>200000000</v>
      </c>
      <c r="D43" s="124">
        <v>200000000</v>
      </c>
      <c r="E43" s="124">
        <v>200000000</v>
      </c>
      <c r="F43" s="124">
        <v>200000000</v>
      </c>
      <c r="G43" s="124">
        <f t="shared" ref="G43:G52" si="3">SUM(C43:F43)</f>
        <v>800000000</v>
      </c>
      <c r="H43" s="124">
        <v>800000000</v>
      </c>
    </row>
    <row r="44" spans="2:9" x14ac:dyDescent="0.25">
      <c r="B44" s="56" t="s">
        <v>23</v>
      </c>
      <c r="C44" s="124">
        <v>4380125</v>
      </c>
      <c r="D44" s="124">
        <v>4380125</v>
      </c>
      <c r="E44" s="124">
        <v>4380125</v>
      </c>
      <c r="F44" s="124">
        <v>4380125</v>
      </c>
      <c r="G44" s="124">
        <f t="shared" si="3"/>
        <v>17520500</v>
      </c>
      <c r="H44" s="124">
        <v>12568000</v>
      </c>
    </row>
    <row r="45" spans="2:9" x14ac:dyDescent="0.25">
      <c r="B45" s="56" t="s">
        <v>24</v>
      </c>
      <c r="C45" s="124">
        <v>23450000</v>
      </c>
      <c r="D45" s="124">
        <v>23450000</v>
      </c>
      <c r="E45" s="124">
        <v>23450000</v>
      </c>
      <c r="F45" s="124">
        <v>23450000</v>
      </c>
      <c r="G45" s="124">
        <f t="shared" si="3"/>
        <v>93800000</v>
      </c>
      <c r="H45" s="124">
        <v>102560266</v>
      </c>
    </row>
    <row r="46" spans="2:9" x14ac:dyDescent="0.25">
      <c r="B46" s="56" t="s">
        <v>25</v>
      </c>
      <c r="C46" s="124">
        <v>2785000</v>
      </c>
      <c r="D46" s="124">
        <v>2785000</v>
      </c>
      <c r="E46" s="124">
        <v>2785000</v>
      </c>
      <c r="F46" s="124">
        <v>2785000</v>
      </c>
      <c r="G46" s="124">
        <f t="shared" si="3"/>
        <v>11140000</v>
      </c>
      <c r="H46" s="124">
        <v>8366500</v>
      </c>
    </row>
    <row r="47" spans="2:9" x14ac:dyDescent="0.25">
      <c r="B47" s="56" t="s">
        <v>26</v>
      </c>
      <c r="C47" s="124">
        <v>0</v>
      </c>
      <c r="D47" s="124">
        <v>0</v>
      </c>
      <c r="E47" s="124">
        <v>0</v>
      </c>
      <c r="F47" s="124">
        <v>0</v>
      </c>
      <c r="G47" s="124">
        <f t="shared" si="3"/>
        <v>0</v>
      </c>
      <c r="H47" s="124">
        <v>0</v>
      </c>
    </row>
    <row r="48" spans="2:9" x14ac:dyDescent="0.25">
      <c r="B48" s="56" t="s">
        <v>3</v>
      </c>
      <c r="C48" s="124">
        <v>29000000</v>
      </c>
      <c r="D48" s="124">
        <v>29000000</v>
      </c>
      <c r="E48" s="124">
        <v>29000000</v>
      </c>
      <c r="F48" s="124">
        <v>29000000</v>
      </c>
      <c r="G48" s="124">
        <f t="shared" si="3"/>
        <v>116000000</v>
      </c>
      <c r="H48" s="124">
        <v>85000000</v>
      </c>
    </row>
    <row r="49" spans="2:9" x14ac:dyDescent="0.25">
      <c r="B49" s="56" t="s">
        <v>28</v>
      </c>
      <c r="C49" s="124">
        <v>18238000</v>
      </c>
      <c r="D49" s="124">
        <v>18238000</v>
      </c>
      <c r="E49" s="124">
        <v>18238000</v>
      </c>
      <c r="F49" s="124">
        <v>18238000</v>
      </c>
      <c r="G49" s="124">
        <f t="shared" si="3"/>
        <v>72952000</v>
      </c>
      <c r="H49" s="124">
        <v>62900578</v>
      </c>
    </row>
    <row r="50" spans="2:9" x14ac:dyDescent="0.25">
      <c r="B50" s="56" t="s">
        <v>29</v>
      </c>
      <c r="C50" s="124">
        <v>9072000</v>
      </c>
      <c r="D50" s="124">
        <v>9072000</v>
      </c>
      <c r="E50" s="124">
        <v>9072000</v>
      </c>
      <c r="F50" s="124">
        <v>9072000</v>
      </c>
      <c r="G50" s="124">
        <f t="shared" si="3"/>
        <v>36288000</v>
      </c>
      <c r="H50" s="124">
        <v>22700387</v>
      </c>
    </row>
    <row r="51" spans="2:9" x14ac:dyDescent="0.25">
      <c r="B51" s="56" t="s">
        <v>30</v>
      </c>
      <c r="C51" s="124">
        <v>0</v>
      </c>
      <c r="D51" s="124">
        <v>0</v>
      </c>
      <c r="E51" s="124">
        <v>0</v>
      </c>
      <c r="F51" s="124">
        <v>0</v>
      </c>
      <c r="G51" s="124">
        <f t="shared" si="3"/>
        <v>0</v>
      </c>
      <c r="H51" s="124">
        <v>0</v>
      </c>
    </row>
    <row r="52" spans="2:9" x14ac:dyDescent="0.25">
      <c r="B52" s="56" t="s">
        <v>27</v>
      </c>
      <c r="C52" s="124">
        <v>458000</v>
      </c>
      <c r="D52" s="124">
        <v>458000</v>
      </c>
      <c r="E52" s="124">
        <v>458000</v>
      </c>
      <c r="F52" s="124">
        <v>458000</v>
      </c>
      <c r="G52" s="124">
        <f t="shared" si="3"/>
        <v>1832000</v>
      </c>
      <c r="H52" s="124">
        <v>2465000</v>
      </c>
    </row>
    <row r="53" spans="2:9" s="2" customFormat="1" ht="14.25" x14ac:dyDescent="0.2">
      <c r="B53" s="119" t="s">
        <v>86</v>
      </c>
      <c r="C53" s="126">
        <f t="shared" ref="C53:H53" si="4">SUM(C43:C52)</f>
        <v>287383125</v>
      </c>
      <c r="D53" s="126">
        <f t="shared" si="4"/>
        <v>287383125</v>
      </c>
      <c r="E53" s="126">
        <f t="shared" si="4"/>
        <v>287383125</v>
      </c>
      <c r="F53" s="126">
        <f t="shared" si="4"/>
        <v>287383125</v>
      </c>
      <c r="G53" s="126">
        <f t="shared" si="4"/>
        <v>1149532500</v>
      </c>
      <c r="H53" s="126">
        <f t="shared" si="4"/>
        <v>1096560731</v>
      </c>
      <c r="I53" s="129"/>
    </row>
    <row r="56" spans="2:9" x14ac:dyDescent="0.25">
      <c r="B56" s="108" t="s">
        <v>266</v>
      </c>
      <c r="C56"/>
      <c r="D56"/>
      <c r="E56"/>
      <c r="F56"/>
      <c r="G56"/>
    </row>
    <row r="57" spans="2:9" x14ac:dyDescent="0.25">
      <c r="B57" s="113"/>
      <c r="C57"/>
      <c r="D57"/>
      <c r="E57"/>
      <c r="F57"/>
      <c r="G57"/>
    </row>
    <row r="58" spans="2:9" x14ac:dyDescent="0.25">
      <c r="B58" s="57"/>
      <c r="C58" s="94" t="s">
        <v>170</v>
      </c>
      <c r="D58" s="63" t="s">
        <v>171</v>
      </c>
      <c r="E58" s="63" t="s">
        <v>172</v>
      </c>
      <c r="F58" s="63" t="s">
        <v>173</v>
      </c>
      <c r="G58" s="94" t="s">
        <v>189</v>
      </c>
      <c r="H58" s="120" t="s">
        <v>231</v>
      </c>
    </row>
    <row r="59" spans="2:9" x14ac:dyDescent="0.25">
      <c r="B59" s="57"/>
      <c r="C59" s="94" t="s">
        <v>1</v>
      </c>
      <c r="D59" s="63" t="s">
        <v>1</v>
      </c>
      <c r="E59" s="63" t="s">
        <v>1</v>
      </c>
      <c r="F59" s="63" t="s">
        <v>1</v>
      </c>
      <c r="G59" s="94" t="s">
        <v>1</v>
      </c>
      <c r="H59" s="63" t="s">
        <v>1</v>
      </c>
    </row>
    <row r="60" spans="2:9" x14ac:dyDescent="0.25">
      <c r="B60" s="56" t="s">
        <v>31</v>
      </c>
      <c r="C60" s="124">
        <v>135000</v>
      </c>
      <c r="D60" s="124">
        <v>135000</v>
      </c>
      <c r="E60" s="124">
        <v>135000</v>
      </c>
      <c r="F60" s="124">
        <v>135000</v>
      </c>
      <c r="G60" s="124">
        <f t="shared" ref="G60:G73" si="5">SUM(C60:F60)</f>
        <v>540000</v>
      </c>
      <c r="H60" s="124">
        <v>359000</v>
      </c>
    </row>
    <row r="61" spans="2:9" x14ac:dyDescent="0.25">
      <c r="B61" s="56" t="s">
        <v>32</v>
      </c>
      <c r="C61" s="124">
        <v>55000</v>
      </c>
      <c r="D61" s="124">
        <v>55000</v>
      </c>
      <c r="E61" s="124">
        <v>55000</v>
      </c>
      <c r="F61" s="124">
        <v>55000</v>
      </c>
      <c r="G61" s="124">
        <f t="shared" si="5"/>
        <v>220000</v>
      </c>
      <c r="H61" s="124">
        <v>120000</v>
      </c>
    </row>
    <row r="62" spans="2:9" x14ac:dyDescent="0.25">
      <c r="B62" s="56" t="s">
        <v>33</v>
      </c>
      <c r="C62" s="124">
        <v>1590000</v>
      </c>
      <c r="D62" s="124">
        <v>1267800</v>
      </c>
      <c r="E62" s="124">
        <v>1590000</v>
      </c>
      <c r="F62" s="124">
        <v>1590000</v>
      </c>
      <c r="G62" s="124">
        <f t="shared" si="5"/>
        <v>6037800</v>
      </c>
      <c r="H62" s="124">
        <v>7890322</v>
      </c>
    </row>
    <row r="63" spans="2:9" x14ac:dyDescent="0.25">
      <c r="B63" s="56" t="s">
        <v>34</v>
      </c>
      <c r="C63" s="124">
        <v>3450000</v>
      </c>
      <c r="D63" s="124">
        <v>2763000</v>
      </c>
      <c r="E63" s="124">
        <v>1567290</v>
      </c>
      <c r="F63" s="124">
        <v>2780127</v>
      </c>
      <c r="G63" s="124">
        <f t="shared" si="5"/>
        <v>10560417</v>
      </c>
      <c r="H63" s="124">
        <v>9788900</v>
      </c>
    </row>
    <row r="64" spans="2:9" x14ac:dyDescent="0.25">
      <c r="B64" s="56" t="s">
        <v>35</v>
      </c>
      <c r="C64" s="124">
        <v>26890</v>
      </c>
      <c r="D64" s="124">
        <v>26890</v>
      </c>
      <c r="E64" s="124">
        <v>26890</v>
      </c>
      <c r="F64" s="124">
        <v>26890</v>
      </c>
      <c r="G64" s="124">
        <f t="shared" si="5"/>
        <v>107560</v>
      </c>
      <c r="H64" s="124">
        <v>100239</v>
      </c>
    </row>
    <row r="65" spans="2:9" x14ac:dyDescent="0.25">
      <c r="B65" s="56" t="s">
        <v>36</v>
      </c>
      <c r="C65" s="124">
        <v>0</v>
      </c>
      <c r="D65" s="124">
        <v>0</v>
      </c>
      <c r="E65" s="124">
        <v>0</v>
      </c>
      <c r="F65" s="124">
        <v>0</v>
      </c>
      <c r="G65" s="124">
        <f t="shared" si="5"/>
        <v>0</v>
      </c>
      <c r="H65" s="124">
        <v>0</v>
      </c>
    </row>
    <row r="66" spans="2:9" x14ac:dyDescent="0.25">
      <c r="B66" s="56" t="s">
        <v>37</v>
      </c>
      <c r="C66" s="124">
        <v>678000</v>
      </c>
      <c r="D66" s="124">
        <v>678000</v>
      </c>
      <c r="E66" s="124">
        <v>678000</v>
      </c>
      <c r="F66" s="124">
        <v>678000</v>
      </c>
      <c r="G66" s="124">
        <f t="shared" si="5"/>
        <v>2712000</v>
      </c>
      <c r="H66" s="124">
        <v>3556700</v>
      </c>
    </row>
    <row r="67" spans="2:9" x14ac:dyDescent="0.25">
      <c r="B67" s="56" t="s">
        <v>38</v>
      </c>
      <c r="C67" s="124">
        <v>102987</v>
      </c>
      <c r="D67" s="124">
        <v>102987</v>
      </c>
      <c r="E67" s="124">
        <v>102987</v>
      </c>
      <c r="F67" s="124">
        <v>102987</v>
      </c>
      <c r="G67" s="124">
        <f t="shared" si="5"/>
        <v>411948</v>
      </c>
      <c r="H67" s="124">
        <v>298000</v>
      </c>
    </row>
    <row r="68" spans="2:9" x14ac:dyDescent="0.25">
      <c r="B68" s="56" t="s">
        <v>39</v>
      </c>
      <c r="C68" s="124">
        <v>150000</v>
      </c>
      <c r="D68" s="124">
        <v>120000</v>
      </c>
      <c r="E68" s="124">
        <v>102000</v>
      </c>
      <c r="F68" s="124">
        <v>67000</v>
      </c>
      <c r="G68" s="124">
        <f t="shared" si="5"/>
        <v>439000</v>
      </c>
      <c r="H68" s="124">
        <v>234700</v>
      </c>
    </row>
    <row r="69" spans="2:9" x14ac:dyDescent="0.25">
      <c r="B69" s="56" t="s">
        <v>192</v>
      </c>
      <c r="C69" s="124">
        <v>467000</v>
      </c>
      <c r="D69" s="124">
        <v>467000</v>
      </c>
      <c r="E69" s="124">
        <v>467000</v>
      </c>
      <c r="F69" s="124">
        <v>467000</v>
      </c>
      <c r="G69" s="124">
        <f t="shared" si="5"/>
        <v>1868000</v>
      </c>
      <c r="H69" s="124">
        <v>126000</v>
      </c>
    </row>
    <row r="70" spans="2:9" x14ac:dyDescent="0.25">
      <c r="B70" s="56" t="s">
        <v>40</v>
      </c>
      <c r="C70" s="124">
        <v>256988</v>
      </c>
      <c r="D70" s="124">
        <v>256988</v>
      </c>
      <c r="E70" s="124">
        <v>256988</v>
      </c>
      <c r="F70" s="124">
        <v>256988</v>
      </c>
      <c r="G70" s="124">
        <f t="shared" si="5"/>
        <v>1027952</v>
      </c>
      <c r="H70" s="124">
        <v>893125</v>
      </c>
    </row>
    <row r="71" spans="2:9" x14ac:dyDescent="0.25">
      <c r="B71" s="56" t="s">
        <v>41</v>
      </c>
      <c r="C71" s="124">
        <v>689000</v>
      </c>
      <c r="D71" s="124">
        <v>689000</v>
      </c>
      <c r="E71" s="124">
        <v>689000</v>
      </c>
      <c r="F71" s="124">
        <v>689000</v>
      </c>
      <c r="G71" s="124">
        <f t="shared" si="5"/>
        <v>2756000</v>
      </c>
      <c r="H71" s="124">
        <v>365900</v>
      </c>
    </row>
    <row r="72" spans="2:9" x14ac:dyDescent="0.25">
      <c r="B72" s="56" t="s">
        <v>42</v>
      </c>
      <c r="C72" s="124">
        <v>256893</v>
      </c>
      <c r="D72" s="124">
        <v>256893</v>
      </c>
      <c r="E72" s="124">
        <v>256893</v>
      </c>
      <c r="F72" s="124">
        <v>256893</v>
      </c>
      <c r="G72" s="124">
        <f t="shared" si="5"/>
        <v>1027572</v>
      </c>
      <c r="H72" s="124">
        <v>803480</v>
      </c>
    </row>
    <row r="73" spans="2:9" x14ac:dyDescent="0.25">
      <c r="B73" s="56" t="s">
        <v>43</v>
      </c>
      <c r="C73" s="124">
        <v>437980</v>
      </c>
      <c r="D73" s="124">
        <v>437980</v>
      </c>
      <c r="E73" s="124">
        <v>437980</v>
      </c>
      <c r="F73" s="124">
        <v>437980</v>
      </c>
      <c r="G73" s="124">
        <f t="shared" si="5"/>
        <v>1751920</v>
      </c>
      <c r="H73" s="124">
        <v>782100</v>
      </c>
    </row>
    <row r="74" spans="2:9" x14ac:dyDescent="0.25">
      <c r="B74" s="57"/>
      <c r="C74" s="130"/>
      <c r="D74" s="125"/>
      <c r="E74" s="125"/>
      <c r="F74" s="125"/>
      <c r="G74" s="130"/>
      <c r="H74" s="122"/>
    </row>
    <row r="75" spans="2:9" s="2" customFormat="1" ht="14.25" x14ac:dyDescent="0.2">
      <c r="B75" s="119" t="s">
        <v>86</v>
      </c>
      <c r="C75" s="126">
        <f t="shared" ref="C75:H75" si="6">SUM(C60:C74)</f>
        <v>8295738</v>
      </c>
      <c r="D75" s="126">
        <f t="shared" si="6"/>
        <v>7256538</v>
      </c>
      <c r="E75" s="126">
        <f t="shared" si="6"/>
        <v>6365028</v>
      </c>
      <c r="F75" s="126">
        <f t="shared" si="6"/>
        <v>7542865</v>
      </c>
      <c r="G75" s="126">
        <f t="shared" si="6"/>
        <v>29460169</v>
      </c>
      <c r="H75" s="126">
        <f t="shared" si="6"/>
        <v>25318466</v>
      </c>
      <c r="I75" s="129"/>
    </row>
    <row r="77" spans="2:9" x14ac:dyDescent="0.25">
      <c r="B77" s="108" t="s">
        <v>267</v>
      </c>
      <c r="C77"/>
      <c r="D77"/>
      <c r="E77"/>
      <c r="F77"/>
      <c r="G77"/>
    </row>
    <row r="78" spans="2:9" x14ac:dyDescent="0.25">
      <c r="B78" s="115"/>
      <c r="C78"/>
      <c r="D78"/>
      <c r="E78"/>
      <c r="F78"/>
      <c r="G78"/>
    </row>
    <row r="79" spans="2:9" x14ac:dyDescent="0.25">
      <c r="B79" s="90" t="s">
        <v>87</v>
      </c>
      <c r="C79" s="94" t="s">
        <v>170</v>
      </c>
      <c r="D79" s="94" t="s">
        <v>171</v>
      </c>
      <c r="E79" s="63" t="s">
        <v>172</v>
      </c>
      <c r="F79" s="63" t="s">
        <v>173</v>
      </c>
      <c r="G79" s="63" t="s">
        <v>189</v>
      </c>
      <c r="H79" s="120" t="s">
        <v>231</v>
      </c>
    </row>
    <row r="80" spans="2:9" x14ac:dyDescent="0.25">
      <c r="B80" s="57"/>
      <c r="C80" s="94" t="s">
        <v>1</v>
      </c>
      <c r="D80" s="94" t="s">
        <v>1</v>
      </c>
      <c r="E80" s="63" t="s">
        <v>1</v>
      </c>
      <c r="F80" s="63" t="s">
        <v>1</v>
      </c>
      <c r="G80" s="63" t="s">
        <v>1</v>
      </c>
      <c r="H80" s="63" t="s">
        <v>1</v>
      </c>
    </row>
    <row r="81" spans="2:9" x14ac:dyDescent="0.25">
      <c r="B81" s="56" t="s">
        <v>88</v>
      </c>
      <c r="C81" s="124"/>
      <c r="D81" s="124"/>
      <c r="E81" s="124"/>
      <c r="F81" s="124"/>
      <c r="G81" s="124"/>
      <c r="H81" s="124"/>
    </row>
    <row r="82" spans="2:9" x14ac:dyDescent="0.25">
      <c r="B82" s="64" t="s">
        <v>102</v>
      </c>
      <c r="C82" s="124"/>
      <c r="D82" s="124"/>
      <c r="E82" s="124"/>
      <c r="F82" s="124"/>
      <c r="G82" s="124"/>
      <c r="H82" s="124"/>
    </row>
    <row r="83" spans="2:9" x14ac:dyDescent="0.25">
      <c r="B83" s="56" t="s">
        <v>232</v>
      </c>
      <c r="C83" s="124">
        <v>2500000</v>
      </c>
      <c r="D83" s="124">
        <v>2000000</v>
      </c>
      <c r="E83" s="124">
        <v>1500000</v>
      </c>
      <c r="F83" s="124">
        <v>1500000</v>
      </c>
      <c r="G83" s="124">
        <f>SUM(C83:F83)</f>
        <v>7500000</v>
      </c>
      <c r="H83" s="124">
        <v>12000000</v>
      </c>
    </row>
    <row r="84" spans="2:9" x14ac:dyDescent="0.25">
      <c r="B84" s="57"/>
      <c r="C84" s="124"/>
      <c r="D84" s="124"/>
      <c r="E84" s="124"/>
      <c r="F84" s="124"/>
      <c r="G84" s="124"/>
      <c r="H84" s="124"/>
    </row>
    <row r="85" spans="2:9" x14ac:dyDescent="0.25">
      <c r="B85" s="56" t="s">
        <v>89</v>
      </c>
      <c r="C85" s="124"/>
      <c r="D85" s="124"/>
      <c r="E85" s="124"/>
      <c r="F85" s="124"/>
      <c r="G85" s="124"/>
      <c r="H85" s="124"/>
    </row>
    <row r="86" spans="2:9" x14ac:dyDescent="0.25">
      <c r="B86" s="64" t="s">
        <v>102</v>
      </c>
      <c r="C86" s="124"/>
      <c r="D86" s="124"/>
      <c r="E86" s="124"/>
      <c r="F86" s="124"/>
      <c r="G86" s="124"/>
      <c r="H86" s="124"/>
    </row>
    <row r="87" spans="2:9" x14ac:dyDescent="0.25">
      <c r="B87" s="56" t="s">
        <v>233</v>
      </c>
      <c r="C87" s="124">
        <v>3000000</v>
      </c>
      <c r="D87" s="124">
        <v>2000000</v>
      </c>
      <c r="E87" s="124">
        <v>3500000</v>
      </c>
      <c r="F87" s="124">
        <v>2500000</v>
      </c>
      <c r="G87" s="124">
        <f>SUM(C87:F87)</f>
        <v>11000000</v>
      </c>
      <c r="H87" s="124">
        <v>12000000</v>
      </c>
    </row>
    <row r="88" spans="2:9" x14ac:dyDescent="0.25">
      <c r="B88" s="57"/>
      <c r="C88" s="124"/>
      <c r="D88" s="124"/>
      <c r="E88" s="124"/>
      <c r="F88" s="124"/>
      <c r="G88" s="124"/>
      <c r="H88" s="124"/>
    </row>
    <row r="89" spans="2:9" s="2" customFormat="1" ht="14.25" x14ac:dyDescent="0.2">
      <c r="B89" s="119" t="s">
        <v>90</v>
      </c>
      <c r="C89" s="126">
        <f t="shared" ref="C89:H89" si="7">SUM(C81:C88)</f>
        <v>5500000</v>
      </c>
      <c r="D89" s="126">
        <f t="shared" si="7"/>
        <v>4000000</v>
      </c>
      <c r="E89" s="126">
        <f t="shared" si="7"/>
        <v>5000000</v>
      </c>
      <c r="F89" s="126">
        <f t="shared" si="7"/>
        <v>4000000</v>
      </c>
      <c r="G89" s="126">
        <f t="shared" si="7"/>
        <v>18500000</v>
      </c>
      <c r="H89" s="126">
        <f t="shared" si="7"/>
        <v>24000000</v>
      </c>
      <c r="I89" s="129"/>
    </row>
    <row r="92" spans="2:9" x14ac:dyDescent="0.25">
      <c r="B92" s="108" t="s">
        <v>268</v>
      </c>
      <c r="C92"/>
      <c r="D92"/>
      <c r="E92"/>
      <c r="F92"/>
      <c r="G92"/>
    </row>
    <row r="93" spans="2:9" x14ac:dyDescent="0.25">
      <c r="B93" s="102"/>
      <c r="C93"/>
      <c r="D93"/>
      <c r="E93"/>
      <c r="F93"/>
      <c r="G93"/>
    </row>
    <row r="94" spans="2:9" x14ac:dyDescent="0.25">
      <c r="B94" s="90" t="s">
        <v>87</v>
      </c>
      <c r="C94" s="94" t="s">
        <v>170</v>
      </c>
      <c r="D94" s="63" t="s">
        <v>171</v>
      </c>
      <c r="E94" s="63" t="s">
        <v>172</v>
      </c>
      <c r="F94" s="63" t="s">
        <v>173</v>
      </c>
      <c r="G94" s="94" t="s">
        <v>189</v>
      </c>
      <c r="H94" s="120" t="s">
        <v>231</v>
      </c>
    </row>
    <row r="95" spans="2:9" x14ac:dyDescent="0.25">
      <c r="B95" s="57"/>
      <c r="C95" s="94" t="s">
        <v>1</v>
      </c>
      <c r="D95" s="63" t="s">
        <v>1</v>
      </c>
      <c r="E95" s="63" t="s">
        <v>1</v>
      </c>
      <c r="F95" s="63" t="s">
        <v>1</v>
      </c>
      <c r="G95" s="94" t="s">
        <v>1</v>
      </c>
      <c r="H95" s="63" t="s">
        <v>1</v>
      </c>
    </row>
    <row r="96" spans="2:9" x14ac:dyDescent="0.25">
      <c r="B96" s="56" t="s">
        <v>193</v>
      </c>
      <c r="C96" s="124"/>
      <c r="D96" s="124"/>
      <c r="E96" s="124"/>
      <c r="F96" s="124"/>
      <c r="G96" s="124"/>
      <c r="H96" s="122"/>
    </row>
    <row r="97" spans="2:9" x14ac:dyDescent="0.25">
      <c r="B97" s="56" t="s">
        <v>101</v>
      </c>
      <c r="C97" s="124">
        <v>0</v>
      </c>
      <c r="D97" s="124">
        <v>0</v>
      </c>
      <c r="E97" s="124">
        <v>0</v>
      </c>
      <c r="F97" s="124">
        <v>0</v>
      </c>
      <c r="G97" s="124">
        <f>SUM(C97:F97)</f>
        <v>0</v>
      </c>
      <c r="H97" s="124">
        <v>0</v>
      </c>
    </row>
    <row r="98" spans="2:9" x14ac:dyDescent="0.25">
      <c r="B98" s="57"/>
      <c r="C98" s="124"/>
      <c r="D98" s="124"/>
      <c r="E98" s="124"/>
      <c r="F98" s="124"/>
      <c r="G98" s="124"/>
      <c r="H98" s="124"/>
    </row>
    <row r="99" spans="2:9" x14ac:dyDescent="0.25">
      <c r="B99" s="56" t="s">
        <v>194</v>
      </c>
      <c r="C99" s="124"/>
      <c r="D99" s="124"/>
      <c r="E99" s="124"/>
      <c r="F99" s="124"/>
      <c r="G99" s="124"/>
      <c r="H99" s="124"/>
    </row>
    <row r="100" spans="2:9" x14ac:dyDescent="0.25">
      <c r="B100" s="56" t="s">
        <v>308</v>
      </c>
      <c r="C100" s="124">
        <v>12000000</v>
      </c>
      <c r="D100" s="124">
        <v>18000000</v>
      </c>
      <c r="E100" s="124">
        <v>15000000</v>
      </c>
      <c r="F100" s="124">
        <v>25000000</v>
      </c>
      <c r="G100" s="124">
        <f>SUM(C100:F100)</f>
        <v>70000000</v>
      </c>
      <c r="H100" s="124">
        <v>85000000</v>
      </c>
    </row>
    <row r="101" spans="2:9" x14ac:dyDescent="0.25">
      <c r="B101" s="56" t="s">
        <v>153</v>
      </c>
      <c r="C101" s="124">
        <v>0</v>
      </c>
      <c r="D101" s="124">
        <v>0</v>
      </c>
      <c r="E101" s="124">
        <v>0</v>
      </c>
      <c r="F101" s="124">
        <v>0</v>
      </c>
      <c r="G101" s="124">
        <f>SUM(C101:F101)</f>
        <v>0</v>
      </c>
      <c r="H101" s="124">
        <v>0</v>
      </c>
    </row>
    <row r="102" spans="2:9" x14ac:dyDescent="0.25">
      <c r="B102" s="57"/>
      <c r="C102" s="124"/>
      <c r="D102" s="124"/>
      <c r="E102" s="124"/>
      <c r="F102" s="124"/>
      <c r="G102" s="124"/>
      <c r="H102" s="124"/>
    </row>
    <row r="103" spans="2:9" s="2" customFormat="1" ht="14.25" x14ac:dyDescent="0.2">
      <c r="B103" s="145" t="s">
        <v>90</v>
      </c>
      <c r="C103" s="126">
        <f t="shared" ref="C103:H103" si="8">SUM(C96:C102)</f>
        <v>12000000</v>
      </c>
      <c r="D103" s="126">
        <f t="shared" si="8"/>
        <v>18000000</v>
      </c>
      <c r="E103" s="126">
        <f t="shared" si="8"/>
        <v>15000000</v>
      </c>
      <c r="F103" s="126">
        <f t="shared" si="8"/>
        <v>25000000</v>
      </c>
      <c r="G103" s="126">
        <f t="shared" si="8"/>
        <v>70000000</v>
      </c>
      <c r="H103" s="126">
        <f t="shared" si="8"/>
        <v>85000000</v>
      </c>
      <c r="I103" s="129"/>
    </row>
    <row r="106" spans="2:9" x14ac:dyDescent="0.25">
      <c r="B106" s="108" t="s">
        <v>269</v>
      </c>
      <c r="C106"/>
      <c r="D106"/>
      <c r="E106"/>
      <c r="F106"/>
      <c r="G106"/>
    </row>
    <row r="107" spans="2:9" x14ac:dyDescent="0.25">
      <c r="B107" s="113"/>
      <c r="C107"/>
      <c r="D107"/>
      <c r="E107"/>
      <c r="F107"/>
      <c r="G107"/>
    </row>
    <row r="108" spans="2:9" x14ac:dyDescent="0.25">
      <c r="B108" s="57"/>
      <c r="C108" s="94" t="s">
        <v>170</v>
      </c>
      <c r="D108" s="63" t="s">
        <v>171</v>
      </c>
      <c r="E108" s="63" t="s">
        <v>172</v>
      </c>
      <c r="F108" s="63" t="s">
        <v>173</v>
      </c>
      <c r="G108" s="94" t="s">
        <v>189</v>
      </c>
      <c r="H108" s="120" t="s">
        <v>231</v>
      </c>
    </row>
    <row r="109" spans="2:9" x14ac:dyDescent="0.25">
      <c r="B109" s="57"/>
      <c r="C109" s="94" t="s">
        <v>1</v>
      </c>
      <c r="D109" s="63" t="s">
        <v>1</v>
      </c>
      <c r="E109" s="63" t="s">
        <v>1</v>
      </c>
      <c r="F109" s="63" t="s">
        <v>1</v>
      </c>
      <c r="G109" s="94" t="s">
        <v>1</v>
      </c>
      <c r="H109" s="63" t="s">
        <v>1</v>
      </c>
    </row>
    <row r="110" spans="2:9" x14ac:dyDescent="0.25">
      <c r="B110" s="56" t="s">
        <v>44</v>
      </c>
      <c r="C110" s="124">
        <v>850000</v>
      </c>
      <c r="D110" s="124">
        <v>345000</v>
      </c>
      <c r="E110" s="124">
        <v>600000</v>
      </c>
      <c r="F110" s="124">
        <v>120000</v>
      </c>
      <c r="G110" s="124">
        <f>SUM(C110:F110)</f>
        <v>1915000</v>
      </c>
      <c r="H110" s="124">
        <v>2014000</v>
      </c>
    </row>
    <row r="111" spans="2:9" x14ac:dyDescent="0.25">
      <c r="B111" s="56" t="s">
        <v>45</v>
      </c>
      <c r="C111" s="124">
        <v>0</v>
      </c>
      <c r="D111" s="124">
        <v>0</v>
      </c>
      <c r="E111" s="124">
        <v>0</v>
      </c>
      <c r="F111" s="124">
        <v>0</v>
      </c>
      <c r="G111" s="124">
        <f>SUM(C111:F111)</f>
        <v>0</v>
      </c>
      <c r="H111" s="124">
        <v>0</v>
      </c>
    </row>
    <row r="112" spans="2:9" x14ac:dyDescent="0.25">
      <c r="B112" s="56" t="s">
        <v>46</v>
      </c>
      <c r="C112" s="124">
        <v>120000</v>
      </c>
      <c r="D112" s="124">
        <v>450000</v>
      </c>
      <c r="E112" s="124">
        <v>233000</v>
      </c>
      <c r="F112" s="124">
        <v>100000</v>
      </c>
      <c r="G112" s="124">
        <f>SUM(C112:F112)</f>
        <v>903000</v>
      </c>
      <c r="H112" s="124">
        <v>500000</v>
      </c>
    </row>
    <row r="113" spans="2:9" x14ac:dyDescent="0.25">
      <c r="B113" s="56" t="s">
        <v>195</v>
      </c>
      <c r="C113" s="124">
        <v>0</v>
      </c>
      <c r="D113" s="124">
        <v>0</v>
      </c>
      <c r="E113" s="124">
        <v>0</v>
      </c>
      <c r="F113" s="124">
        <v>0</v>
      </c>
      <c r="G113" s="124">
        <f>SUM(C113:F113)</f>
        <v>0</v>
      </c>
      <c r="H113" s="124">
        <v>0</v>
      </c>
    </row>
    <row r="114" spans="2:9" x14ac:dyDescent="0.25">
      <c r="B114" s="56" t="s">
        <v>47</v>
      </c>
      <c r="C114" s="124">
        <v>0</v>
      </c>
      <c r="D114" s="124">
        <v>0</v>
      </c>
      <c r="E114" s="124">
        <v>0</v>
      </c>
      <c r="F114" s="124">
        <v>0</v>
      </c>
      <c r="G114" s="124">
        <f>SUM(C114:F114)</f>
        <v>0</v>
      </c>
      <c r="H114" s="124">
        <v>0</v>
      </c>
    </row>
    <row r="115" spans="2:9" x14ac:dyDescent="0.25">
      <c r="B115" s="57"/>
      <c r="C115" s="95"/>
      <c r="D115" s="96"/>
      <c r="E115" s="96"/>
      <c r="F115" s="96"/>
      <c r="G115" s="95"/>
      <c r="H115" s="122"/>
    </row>
    <row r="116" spans="2:9" x14ac:dyDescent="0.25">
      <c r="B116" s="90" t="s">
        <v>86</v>
      </c>
      <c r="C116" s="131">
        <f t="shared" ref="C116:H116" si="9">SUM(C110:C115)</f>
        <v>970000</v>
      </c>
      <c r="D116" s="131">
        <f t="shared" si="9"/>
        <v>795000</v>
      </c>
      <c r="E116" s="131">
        <f t="shared" si="9"/>
        <v>833000</v>
      </c>
      <c r="F116" s="131">
        <f t="shared" si="9"/>
        <v>220000</v>
      </c>
      <c r="G116" s="131">
        <f t="shared" si="9"/>
        <v>2818000</v>
      </c>
      <c r="H116" s="131">
        <f t="shared" si="9"/>
        <v>2514000</v>
      </c>
    </row>
    <row r="119" spans="2:9" x14ac:dyDescent="0.25">
      <c r="B119" s="108" t="s">
        <v>270</v>
      </c>
      <c r="C119"/>
      <c r="D119"/>
      <c r="E119"/>
      <c r="F119"/>
      <c r="G119"/>
    </row>
    <row r="120" spans="2:9" x14ac:dyDescent="0.25">
      <c r="B120" s="113"/>
      <c r="C120"/>
      <c r="D120"/>
      <c r="E120"/>
      <c r="F120"/>
      <c r="G120"/>
    </row>
    <row r="121" spans="2:9" x14ac:dyDescent="0.25">
      <c r="B121" s="57"/>
      <c r="C121" s="94" t="s">
        <v>170</v>
      </c>
      <c r="D121" s="63" t="s">
        <v>171</v>
      </c>
      <c r="E121" s="63" t="s">
        <v>172</v>
      </c>
      <c r="F121" s="63" t="s">
        <v>173</v>
      </c>
      <c r="G121" s="94" t="s">
        <v>189</v>
      </c>
      <c r="H121" s="120" t="s">
        <v>231</v>
      </c>
    </row>
    <row r="122" spans="2:9" x14ac:dyDescent="0.25">
      <c r="B122" s="57"/>
      <c r="C122" s="94" t="s">
        <v>1</v>
      </c>
      <c r="D122" s="63" t="s">
        <v>1</v>
      </c>
      <c r="E122" s="63" t="s">
        <v>1</v>
      </c>
      <c r="F122" s="63" t="s">
        <v>1</v>
      </c>
      <c r="G122" s="94" t="s">
        <v>1</v>
      </c>
      <c r="H122" s="63" t="s">
        <v>1</v>
      </c>
    </row>
    <row r="123" spans="2:9" x14ac:dyDescent="0.25">
      <c r="B123" s="56" t="s">
        <v>48</v>
      </c>
      <c r="C123" s="124">
        <v>300000</v>
      </c>
      <c r="D123" s="124">
        <v>250000</v>
      </c>
      <c r="E123" s="124">
        <v>356000</v>
      </c>
      <c r="F123" s="124">
        <v>433000</v>
      </c>
      <c r="G123" s="124">
        <f>SUM(C123:F123)</f>
        <v>1339000</v>
      </c>
      <c r="H123" s="124"/>
    </row>
    <row r="124" spans="2:9" x14ac:dyDescent="0.25">
      <c r="B124" s="56" t="s">
        <v>49</v>
      </c>
      <c r="C124" s="124">
        <v>0</v>
      </c>
      <c r="D124" s="124">
        <v>0</v>
      </c>
      <c r="E124" s="124">
        <v>0</v>
      </c>
      <c r="F124" s="124">
        <v>0</v>
      </c>
      <c r="G124" s="124">
        <f>SUM(C124:F124)</f>
        <v>0</v>
      </c>
      <c r="H124" s="124"/>
    </row>
    <row r="125" spans="2:9" x14ac:dyDescent="0.25">
      <c r="B125" s="56" t="s">
        <v>50</v>
      </c>
      <c r="C125" s="124">
        <v>0</v>
      </c>
      <c r="D125" s="124">
        <v>0</v>
      </c>
      <c r="E125" s="124">
        <v>0</v>
      </c>
      <c r="F125" s="124">
        <v>0</v>
      </c>
      <c r="G125" s="124">
        <f>SUM(C125:F125)</f>
        <v>0</v>
      </c>
      <c r="H125" s="124"/>
    </row>
    <row r="126" spans="2:9" x14ac:dyDescent="0.25">
      <c r="B126" s="57"/>
      <c r="C126" s="124"/>
      <c r="D126" s="124"/>
      <c r="E126" s="124"/>
      <c r="F126" s="124"/>
      <c r="G126" s="124"/>
      <c r="H126" s="124"/>
    </row>
    <row r="127" spans="2:9" s="2" customFormat="1" ht="14.25" x14ac:dyDescent="0.2">
      <c r="B127" s="119" t="s">
        <v>86</v>
      </c>
      <c r="C127" s="126">
        <f t="shared" ref="C127:H127" si="10">SUM(C123:C126)</f>
        <v>300000</v>
      </c>
      <c r="D127" s="126">
        <f t="shared" si="10"/>
        <v>250000</v>
      </c>
      <c r="E127" s="126">
        <f t="shared" si="10"/>
        <v>356000</v>
      </c>
      <c r="F127" s="126">
        <f t="shared" si="10"/>
        <v>433000</v>
      </c>
      <c r="G127" s="126">
        <f t="shared" si="10"/>
        <v>1339000</v>
      </c>
      <c r="H127" s="126">
        <f t="shared" si="10"/>
        <v>0</v>
      </c>
      <c r="I127" s="129"/>
    </row>
    <row r="128" spans="2:9" x14ac:dyDescent="0.25">
      <c r="B128" s="115" t="s">
        <v>191</v>
      </c>
      <c r="C128"/>
      <c r="D128"/>
      <c r="E128"/>
      <c r="F128"/>
      <c r="G128"/>
    </row>
    <row r="130" spans="2:9" x14ac:dyDescent="0.25">
      <c r="B130" s="108" t="s">
        <v>271</v>
      </c>
      <c r="C130"/>
      <c r="D130"/>
      <c r="E130"/>
      <c r="F130"/>
      <c r="G130"/>
    </row>
    <row r="131" spans="2:9" ht="15.75" x14ac:dyDescent="0.25">
      <c r="B131" s="29"/>
      <c r="C131"/>
      <c r="D131"/>
      <c r="E131"/>
      <c r="F131"/>
      <c r="G131"/>
    </row>
    <row r="132" spans="2:9" x14ac:dyDescent="0.25">
      <c r="B132" s="90"/>
      <c r="C132" s="94" t="s">
        <v>170</v>
      </c>
      <c r="D132" s="63" t="s">
        <v>171</v>
      </c>
      <c r="E132" s="63" t="s">
        <v>172</v>
      </c>
      <c r="F132" s="63" t="s">
        <v>173</v>
      </c>
      <c r="G132" s="94" t="s">
        <v>189</v>
      </c>
      <c r="H132" s="120" t="s">
        <v>231</v>
      </c>
    </row>
    <row r="133" spans="2:9" x14ac:dyDescent="0.25">
      <c r="B133" s="90" t="s">
        <v>94</v>
      </c>
      <c r="C133" s="94" t="s">
        <v>1</v>
      </c>
      <c r="D133" s="63" t="s">
        <v>1</v>
      </c>
      <c r="E133" s="63" t="s">
        <v>1</v>
      </c>
      <c r="F133" s="63" t="s">
        <v>1</v>
      </c>
      <c r="G133" s="94" t="s">
        <v>1</v>
      </c>
      <c r="H133" s="63" t="s">
        <v>1</v>
      </c>
    </row>
    <row r="134" spans="2:9" x14ac:dyDescent="0.25">
      <c r="B134" s="56" t="s">
        <v>51</v>
      </c>
      <c r="C134" s="124">
        <v>26000000</v>
      </c>
      <c r="D134" s="124">
        <v>83000000</v>
      </c>
      <c r="E134" s="124">
        <v>0</v>
      </c>
      <c r="F134" s="124">
        <v>0</v>
      </c>
      <c r="G134" s="124">
        <f t="shared" ref="G134:G152" si="11">SUM(C134:F134)</f>
        <v>109000000</v>
      </c>
      <c r="H134" s="124">
        <v>120269000</v>
      </c>
    </row>
    <row r="135" spans="2:9" x14ac:dyDescent="0.25">
      <c r="B135" s="56" t="s">
        <v>52</v>
      </c>
      <c r="C135" s="124">
        <v>43000000</v>
      </c>
      <c r="D135" s="124">
        <v>65000125</v>
      </c>
      <c r="E135" s="124">
        <v>0</v>
      </c>
      <c r="F135" s="124">
        <v>0</v>
      </c>
      <c r="G135" s="124">
        <f t="shared" si="11"/>
        <v>108000125</v>
      </c>
      <c r="H135" s="124">
        <v>93126980</v>
      </c>
    </row>
    <row r="136" spans="2:9" x14ac:dyDescent="0.25">
      <c r="B136" s="56" t="s">
        <v>53</v>
      </c>
      <c r="C136" s="124">
        <v>12500892</v>
      </c>
      <c r="D136" s="124">
        <v>7500000</v>
      </c>
      <c r="E136" s="124">
        <v>2300000</v>
      </c>
      <c r="F136" s="124">
        <v>1500000</v>
      </c>
      <c r="G136" s="124">
        <f t="shared" si="11"/>
        <v>23800892</v>
      </c>
      <c r="H136" s="124">
        <v>15250000</v>
      </c>
    </row>
    <row r="137" spans="2:9" x14ac:dyDescent="0.25">
      <c r="B137" s="56" t="s">
        <v>54</v>
      </c>
      <c r="C137" s="124">
        <v>326780000</v>
      </c>
      <c r="D137" s="124">
        <v>332780900</v>
      </c>
      <c r="E137" s="124">
        <v>384890000</v>
      </c>
      <c r="F137" s="124">
        <v>389465900</v>
      </c>
      <c r="G137" s="124">
        <f t="shared" si="11"/>
        <v>1433916800</v>
      </c>
      <c r="H137" s="124">
        <v>1189000235</v>
      </c>
    </row>
    <row r="138" spans="2:9" x14ac:dyDescent="0.25">
      <c r="B138" s="56" t="s">
        <v>55</v>
      </c>
      <c r="C138" s="124">
        <v>2000000</v>
      </c>
      <c r="D138" s="124">
        <v>3500000</v>
      </c>
      <c r="E138" s="124">
        <v>8730000</v>
      </c>
      <c r="F138" s="124">
        <v>12600000</v>
      </c>
      <c r="G138" s="124">
        <f t="shared" si="11"/>
        <v>26830000</v>
      </c>
      <c r="H138" s="124">
        <v>15730633</v>
      </c>
    </row>
    <row r="139" spans="2:9" x14ac:dyDescent="0.25">
      <c r="B139" s="56" t="s">
        <v>56</v>
      </c>
      <c r="C139" s="124">
        <v>15000678</v>
      </c>
      <c r="D139" s="124">
        <v>96190492</v>
      </c>
      <c r="E139" s="124">
        <v>23567890</v>
      </c>
      <c r="F139" s="124">
        <v>147890900</v>
      </c>
      <c r="G139" s="124">
        <f t="shared" si="11"/>
        <v>282649960</v>
      </c>
      <c r="H139" s="124">
        <v>220465000</v>
      </c>
    </row>
    <row r="140" spans="2:9" x14ac:dyDescent="0.25">
      <c r="B140" s="56" t="s">
        <v>57</v>
      </c>
      <c r="C140" s="124">
        <v>18600000</v>
      </c>
      <c r="D140" s="124">
        <v>17890000</v>
      </c>
      <c r="E140" s="124">
        <v>27120278</v>
      </c>
      <c r="F140" s="124">
        <v>12345000</v>
      </c>
      <c r="G140" s="124">
        <f t="shared" si="11"/>
        <v>75955278</v>
      </c>
      <c r="H140" s="124">
        <v>86700000</v>
      </c>
    </row>
    <row r="141" spans="2:9" x14ac:dyDescent="0.25">
      <c r="B141" s="56" t="s">
        <v>58</v>
      </c>
      <c r="C141" s="124">
        <v>4570000</v>
      </c>
      <c r="D141" s="124">
        <v>1600000</v>
      </c>
      <c r="E141" s="124">
        <v>0</v>
      </c>
      <c r="F141" s="124">
        <v>350000</v>
      </c>
      <c r="G141" s="124">
        <f t="shared" si="11"/>
        <v>6520000</v>
      </c>
      <c r="H141" s="124">
        <v>2670000</v>
      </c>
    </row>
    <row r="142" spans="2:9" x14ac:dyDescent="0.25">
      <c r="B142" s="56" t="s">
        <v>59</v>
      </c>
      <c r="C142" s="124">
        <v>45670</v>
      </c>
      <c r="D142" s="124">
        <v>128900</v>
      </c>
      <c r="E142" s="124">
        <v>465810</v>
      </c>
      <c r="F142" s="124">
        <v>213092</v>
      </c>
      <c r="G142" s="124">
        <f t="shared" si="11"/>
        <v>853472</v>
      </c>
      <c r="H142" s="124">
        <v>345781</v>
      </c>
    </row>
    <row r="143" spans="2:9" x14ac:dyDescent="0.25">
      <c r="B143" s="56" t="s">
        <v>60</v>
      </c>
      <c r="C143" s="124">
        <v>326800</v>
      </c>
      <c r="D143" s="124">
        <v>45780</v>
      </c>
      <c r="E143" s="124">
        <v>600326</v>
      </c>
      <c r="F143" s="124">
        <v>215000</v>
      </c>
      <c r="G143" s="124">
        <f t="shared" si="11"/>
        <v>1187906</v>
      </c>
      <c r="H143" s="124">
        <v>1465900</v>
      </c>
    </row>
    <row r="144" spans="2:9" x14ac:dyDescent="0.25">
      <c r="B144" s="56" t="s">
        <v>196</v>
      </c>
      <c r="C144" s="124">
        <v>32000000</v>
      </c>
      <c r="D144" s="124">
        <v>2390165</v>
      </c>
      <c r="E144" s="124">
        <v>389000</v>
      </c>
      <c r="F144" s="124">
        <v>127811</v>
      </c>
      <c r="G144" s="124">
        <f t="shared" si="11"/>
        <v>34906976</v>
      </c>
      <c r="H144" s="124">
        <v>78900000</v>
      </c>
      <c r="I144" s="68"/>
    </row>
    <row r="145" spans="2:8" x14ac:dyDescent="0.25">
      <c r="B145" s="56" t="s">
        <v>61</v>
      </c>
      <c r="C145" s="124">
        <v>12426890</v>
      </c>
      <c r="D145" s="124">
        <v>0</v>
      </c>
      <c r="E145" s="124">
        <v>10456000</v>
      </c>
      <c r="F145" s="124">
        <v>0</v>
      </c>
      <c r="G145" s="124">
        <f t="shared" si="11"/>
        <v>22882890</v>
      </c>
      <c r="H145" s="124">
        <v>56122000</v>
      </c>
    </row>
    <row r="146" spans="2:8" x14ac:dyDescent="0.25">
      <c r="B146" s="56" t="s">
        <v>62</v>
      </c>
      <c r="C146" s="124">
        <v>4300000</v>
      </c>
      <c r="D146" s="124">
        <v>367000</v>
      </c>
      <c r="E146" s="124">
        <v>2400000</v>
      </c>
      <c r="F146" s="124">
        <v>150000</v>
      </c>
      <c r="G146" s="124">
        <f t="shared" si="11"/>
        <v>7217000</v>
      </c>
      <c r="H146" s="124">
        <v>1687000</v>
      </c>
    </row>
    <row r="147" spans="2:8" x14ac:dyDescent="0.25">
      <c r="B147" s="56" t="s">
        <v>63</v>
      </c>
      <c r="C147" s="124">
        <v>345900</v>
      </c>
      <c r="D147" s="124">
        <v>126890</v>
      </c>
      <c r="E147" s="124">
        <v>0</v>
      </c>
      <c r="F147" s="124">
        <v>238000</v>
      </c>
      <c r="G147" s="124">
        <f t="shared" si="11"/>
        <v>710790</v>
      </c>
      <c r="H147" s="124">
        <v>355783</v>
      </c>
    </row>
    <row r="148" spans="2:8" x14ac:dyDescent="0.25">
      <c r="B148" s="56" t="s">
        <v>64</v>
      </c>
      <c r="C148" s="124">
        <v>234000</v>
      </c>
      <c r="D148" s="124">
        <v>12780</v>
      </c>
      <c r="E148" s="124">
        <v>268125</v>
      </c>
      <c r="F148" s="124">
        <v>450782</v>
      </c>
      <c r="G148" s="124">
        <f t="shared" si="11"/>
        <v>965687</v>
      </c>
      <c r="H148" s="124">
        <v>688790</v>
      </c>
    </row>
    <row r="149" spans="2:8" x14ac:dyDescent="0.25">
      <c r="B149" s="56" t="s">
        <v>65</v>
      </c>
      <c r="C149" s="124">
        <v>1267000</v>
      </c>
      <c r="D149" s="124">
        <v>250000</v>
      </c>
      <c r="E149" s="124">
        <v>450000</v>
      </c>
      <c r="F149" s="124">
        <v>256800</v>
      </c>
      <c r="G149" s="124">
        <f t="shared" si="11"/>
        <v>2223800</v>
      </c>
      <c r="H149" s="124">
        <v>1680700</v>
      </c>
    </row>
    <row r="150" spans="2:8" x14ac:dyDescent="0.25">
      <c r="B150" s="56" t="s">
        <v>92</v>
      </c>
      <c r="C150" s="124">
        <v>0</v>
      </c>
      <c r="D150" s="124">
        <v>0</v>
      </c>
      <c r="E150" s="124">
        <v>0</v>
      </c>
      <c r="F150" s="124">
        <v>0</v>
      </c>
      <c r="G150" s="124">
        <f t="shared" si="11"/>
        <v>0</v>
      </c>
      <c r="H150" s="124">
        <v>0</v>
      </c>
    </row>
    <row r="151" spans="2:8" x14ac:dyDescent="0.25">
      <c r="B151" s="56" t="s">
        <v>66</v>
      </c>
      <c r="C151" s="124">
        <v>67000000</v>
      </c>
      <c r="D151" s="124">
        <v>0</v>
      </c>
      <c r="E151" s="124">
        <v>0</v>
      </c>
      <c r="F151" s="124">
        <v>0</v>
      </c>
      <c r="G151" s="124">
        <f t="shared" si="11"/>
        <v>67000000</v>
      </c>
      <c r="H151" s="124">
        <v>43000800</v>
      </c>
    </row>
    <row r="152" spans="2:8" x14ac:dyDescent="0.25">
      <c r="B152" s="56" t="s">
        <v>91</v>
      </c>
      <c r="C152" s="124">
        <v>9550000</v>
      </c>
      <c r="D152" s="124">
        <v>0</v>
      </c>
      <c r="E152" s="124">
        <v>7500000</v>
      </c>
      <c r="F152" s="124">
        <v>0</v>
      </c>
      <c r="G152" s="124">
        <f t="shared" si="11"/>
        <v>17050000</v>
      </c>
      <c r="H152" s="124">
        <v>18433900</v>
      </c>
    </row>
    <row r="153" spans="2:8" x14ac:dyDescent="0.25">
      <c r="B153" s="56"/>
      <c r="C153" s="124"/>
      <c r="D153" s="124"/>
      <c r="E153" s="124"/>
      <c r="F153" s="124"/>
      <c r="G153" s="124"/>
      <c r="H153" s="124"/>
    </row>
    <row r="154" spans="2:8" x14ac:dyDescent="0.25">
      <c r="B154" s="90" t="s">
        <v>93</v>
      </c>
      <c r="C154" s="124"/>
      <c r="D154" s="124"/>
      <c r="E154" s="124"/>
      <c r="F154" s="124"/>
      <c r="G154" s="124"/>
      <c r="H154" s="124"/>
    </row>
    <row r="155" spans="2:8" x14ac:dyDescent="0.25">
      <c r="B155" s="56" t="s">
        <v>67</v>
      </c>
      <c r="C155" s="124">
        <v>0</v>
      </c>
      <c r="D155" s="124">
        <v>0</v>
      </c>
      <c r="E155" s="124">
        <v>0</v>
      </c>
      <c r="F155" s="124">
        <v>0</v>
      </c>
      <c r="G155" s="124">
        <f>SUM(C155:F155)</f>
        <v>0</v>
      </c>
      <c r="H155" s="124">
        <v>0</v>
      </c>
    </row>
    <row r="156" spans="2:8" x14ac:dyDescent="0.25">
      <c r="B156" s="56" t="s">
        <v>68</v>
      </c>
      <c r="C156" s="124">
        <v>0</v>
      </c>
      <c r="D156" s="124">
        <v>0</v>
      </c>
      <c r="E156" s="124">
        <v>0</v>
      </c>
      <c r="F156" s="124">
        <v>0</v>
      </c>
      <c r="G156" s="124">
        <f>SUM(C156:F156)</f>
        <v>0</v>
      </c>
      <c r="H156" s="124">
        <v>0</v>
      </c>
    </row>
    <row r="157" spans="2:8" x14ac:dyDescent="0.25">
      <c r="B157" s="56" t="s">
        <v>69</v>
      </c>
      <c r="C157" s="124">
        <v>0</v>
      </c>
      <c r="D157" s="124">
        <v>0</v>
      </c>
      <c r="E157" s="124">
        <v>0</v>
      </c>
      <c r="F157" s="124">
        <v>0</v>
      </c>
      <c r="G157" s="124">
        <f>SUM(C157:F157)</f>
        <v>0</v>
      </c>
      <c r="H157" s="124">
        <v>0</v>
      </c>
    </row>
    <row r="158" spans="2:8" x14ac:dyDescent="0.25">
      <c r="B158" s="56" t="s">
        <v>70</v>
      </c>
      <c r="C158" s="124">
        <v>0</v>
      </c>
      <c r="D158" s="124">
        <v>0</v>
      </c>
      <c r="E158" s="124">
        <v>0</v>
      </c>
      <c r="F158" s="124">
        <v>0</v>
      </c>
      <c r="G158" s="124">
        <f>SUM(C158:F158)</f>
        <v>0</v>
      </c>
      <c r="H158" s="124">
        <v>0</v>
      </c>
    </row>
    <row r="159" spans="2:8" x14ac:dyDescent="0.25">
      <c r="B159" s="56" t="s">
        <v>71</v>
      </c>
      <c r="C159" s="124">
        <v>0</v>
      </c>
      <c r="D159" s="124">
        <v>0</v>
      </c>
      <c r="E159" s="124">
        <v>0</v>
      </c>
      <c r="F159" s="124">
        <v>0</v>
      </c>
      <c r="G159" s="124">
        <f>SUM(C159:F159)</f>
        <v>0</v>
      </c>
      <c r="H159" s="124">
        <v>0</v>
      </c>
    </row>
    <row r="160" spans="2:8" x14ac:dyDescent="0.25">
      <c r="B160" s="57"/>
      <c r="C160" s="124"/>
      <c r="D160" s="124"/>
      <c r="E160" s="124"/>
      <c r="F160" s="124"/>
      <c r="G160" s="124"/>
      <c r="H160" s="124"/>
    </row>
    <row r="161" spans="2:9" s="2" customFormat="1" ht="14.25" x14ac:dyDescent="0.2">
      <c r="B161" s="119" t="s">
        <v>86</v>
      </c>
      <c r="C161" s="126">
        <f t="shared" ref="C161:H161" si="12">SUM(C134:C160)</f>
        <v>575947830</v>
      </c>
      <c r="D161" s="126">
        <f t="shared" si="12"/>
        <v>610783032</v>
      </c>
      <c r="E161" s="126">
        <f t="shared" si="12"/>
        <v>469137429</v>
      </c>
      <c r="F161" s="126">
        <f t="shared" si="12"/>
        <v>565803285</v>
      </c>
      <c r="G161" s="126">
        <f t="shared" si="12"/>
        <v>2221671576</v>
      </c>
      <c r="H161" s="126">
        <f t="shared" si="12"/>
        <v>1945892502</v>
      </c>
      <c r="I161" s="129"/>
    </row>
    <row r="163" spans="2:9" x14ac:dyDescent="0.25">
      <c r="B163" s="108" t="s">
        <v>272</v>
      </c>
      <c r="C163"/>
      <c r="D163"/>
      <c r="E163"/>
      <c r="F163"/>
      <c r="G163"/>
    </row>
    <row r="164" spans="2:9" x14ac:dyDescent="0.25">
      <c r="B164" s="102"/>
      <c r="C164"/>
      <c r="D164"/>
      <c r="E164"/>
      <c r="F164"/>
      <c r="G164"/>
    </row>
    <row r="165" spans="2:9" x14ac:dyDescent="0.25">
      <c r="B165" s="57"/>
      <c r="C165" s="94" t="s">
        <v>170</v>
      </c>
      <c r="D165" s="63" t="s">
        <v>171</v>
      </c>
      <c r="E165" s="63" t="s">
        <v>172</v>
      </c>
      <c r="F165" s="63" t="s">
        <v>173</v>
      </c>
      <c r="G165" s="94" t="s">
        <v>189</v>
      </c>
      <c r="H165" s="120" t="s">
        <v>231</v>
      </c>
    </row>
    <row r="166" spans="2:9" x14ac:dyDescent="0.25">
      <c r="B166" s="121"/>
      <c r="C166" s="94" t="s">
        <v>1</v>
      </c>
      <c r="D166" s="63" t="s">
        <v>1</v>
      </c>
      <c r="E166" s="63" t="s">
        <v>1</v>
      </c>
      <c r="F166" s="63" t="s">
        <v>1</v>
      </c>
      <c r="G166" s="94" t="s">
        <v>1</v>
      </c>
      <c r="H166" s="63" t="s">
        <v>1</v>
      </c>
    </row>
    <row r="167" spans="2:9" x14ac:dyDescent="0.25">
      <c r="B167" s="121" t="s">
        <v>227</v>
      </c>
      <c r="C167" s="124">
        <v>28700</v>
      </c>
      <c r="D167" s="124">
        <v>67850</v>
      </c>
      <c r="E167" s="124">
        <v>25900</v>
      </c>
      <c r="F167" s="124">
        <v>34890</v>
      </c>
      <c r="G167" s="124">
        <f>SUM(C167:F167)</f>
        <v>157340</v>
      </c>
      <c r="H167" s="124">
        <v>165010</v>
      </c>
    </row>
    <row r="168" spans="2:9" x14ac:dyDescent="0.25">
      <c r="B168" s="56" t="s">
        <v>154</v>
      </c>
      <c r="C168" s="124">
        <v>0</v>
      </c>
      <c r="D168" s="124">
        <v>0</v>
      </c>
      <c r="E168" s="124">
        <v>0</v>
      </c>
      <c r="F168" s="124">
        <v>0</v>
      </c>
      <c r="G168" s="124">
        <f>SUM(C168:F168)</f>
        <v>0</v>
      </c>
      <c r="H168" s="124">
        <v>0</v>
      </c>
    </row>
    <row r="169" spans="2:9" x14ac:dyDescent="0.25">
      <c r="B169" s="121" t="s">
        <v>228</v>
      </c>
      <c r="C169" s="124">
        <v>0</v>
      </c>
      <c r="D169" s="124">
        <v>0</v>
      </c>
      <c r="E169" s="124">
        <v>0</v>
      </c>
      <c r="F169" s="124">
        <v>0</v>
      </c>
      <c r="G169" s="124">
        <f>SUM(C169:F169)</f>
        <v>0</v>
      </c>
      <c r="H169" s="124">
        <v>0</v>
      </c>
    </row>
    <row r="170" spans="2:9" x14ac:dyDescent="0.25">
      <c r="B170" s="56"/>
      <c r="C170" s="124"/>
      <c r="D170" s="124"/>
      <c r="E170" s="124"/>
      <c r="F170" s="124"/>
      <c r="G170" s="124"/>
      <c r="H170" s="124"/>
    </row>
    <row r="171" spans="2:9" s="2" customFormat="1" ht="14.25" x14ac:dyDescent="0.2">
      <c r="B171" s="119" t="s">
        <v>86</v>
      </c>
      <c r="C171" s="126">
        <f t="shared" ref="C171:H171" si="13">SUM(C167:C170)</f>
        <v>28700</v>
      </c>
      <c r="D171" s="126">
        <f t="shared" si="13"/>
        <v>67850</v>
      </c>
      <c r="E171" s="126">
        <f t="shared" si="13"/>
        <v>25900</v>
      </c>
      <c r="F171" s="126">
        <f t="shared" si="13"/>
        <v>34890</v>
      </c>
      <c r="G171" s="126">
        <f t="shared" si="13"/>
        <v>157340</v>
      </c>
      <c r="H171" s="126">
        <f t="shared" si="13"/>
        <v>165010</v>
      </c>
      <c r="I171" s="129"/>
    </row>
    <row r="173" spans="2:9" x14ac:dyDescent="0.25">
      <c r="B173" s="58" t="s">
        <v>273</v>
      </c>
      <c r="C173"/>
      <c r="D173"/>
      <c r="E173"/>
      <c r="F173"/>
      <c r="G173"/>
    </row>
    <row r="174" spans="2:9" x14ac:dyDescent="0.25">
      <c r="B174" s="113"/>
      <c r="C174"/>
      <c r="D174"/>
      <c r="E174"/>
      <c r="F174"/>
      <c r="G174"/>
    </row>
    <row r="175" spans="2:9" x14ac:dyDescent="0.25">
      <c r="B175" s="57"/>
      <c r="C175" s="94" t="s">
        <v>170</v>
      </c>
      <c r="D175" s="63" t="s">
        <v>171</v>
      </c>
      <c r="E175" s="63" t="s">
        <v>172</v>
      </c>
      <c r="F175" s="63" t="s">
        <v>173</v>
      </c>
      <c r="G175" s="94" t="s">
        <v>189</v>
      </c>
      <c r="H175" s="120" t="s">
        <v>231</v>
      </c>
    </row>
    <row r="176" spans="2:9" x14ac:dyDescent="0.25">
      <c r="B176" s="57"/>
      <c r="C176" s="94" t="s">
        <v>1</v>
      </c>
      <c r="D176" s="63" t="s">
        <v>1</v>
      </c>
      <c r="E176" s="63" t="s">
        <v>1</v>
      </c>
      <c r="F176" s="63" t="s">
        <v>1</v>
      </c>
      <c r="G176" s="94" t="s">
        <v>1</v>
      </c>
      <c r="H176" s="63" t="s">
        <v>1</v>
      </c>
    </row>
    <row r="177" spans="2:11" x14ac:dyDescent="0.25">
      <c r="B177" s="56" t="s">
        <v>72</v>
      </c>
      <c r="C177" s="124"/>
      <c r="D177" s="124"/>
      <c r="E177" s="124"/>
      <c r="F177" s="124"/>
      <c r="G177" s="124"/>
      <c r="H177" s="124"/>
    </row>
    <row r="178" spans="2:11" x14ac:dyDescent="0.25">
      <c r="B178" s="56" t="s">
        <v>73</v>
      </c>
      <c r="C178" s="124">
        <v>50000000</v>
      </c>
      <c r="D178" s="124">
        <v>25000000</v>
      </c>
      <c r="E178" s="124">
        <v>40000000</v>
      </c>
      <c r="F178" s="124">
        <v>15000000</v>
      </c>
      <c r="G178" s="124">
        <f>SUM(C178:F178)</f>
        <v>130000000</v>
      </c>
      <c r="H178" s="124">
        <v>100000000</v>
      </c>
    </row>
    <row r="179" spans="2:11" x14ac:dyDescent="0.25">
      <c r="B179" s="56" t="s">
        <v>197</v>
      </c>
      <c r="C179" s="124">
        <v>0</v>
      </c>
      <c r="D179" s="124">
        <v>0</v>
      </c>
      <c r="E179" s="124">
        <v>0</v>
      </c>
      <c r="F179" s="124">
        <v>0</v>
      </c>
      <c r="G179" s="124">
        <f>SUM(C179:F179)</f>
        <v>0</v>
      </c>
      <c r="H179" s="124">
        <v>0</v>
      </c>
    </row>
    <row r="180" spans="2:11" x14ac:dyDescent="0.25">
      <c r="B180" s="56" t="s">
        <v>198</v>
      </c>
      <c r="C180" s="124">
        <v>0</v>
      </c>
      <c r="D180" s="124">
        <v>0</v>
      </c>
      <c r="E180" s="124">
        <v>0</v>
      </c>
      <c r="F180" s="124">
        <v>0</v>
      </c>
      <c r="G180" s="124">
        <f>SUM(C180:F180)</f>
        <v>0</v>
      </c>
      <c r="H180" s="124">
        <v>0</v>
      </c>
    </row>
    <row r="181" spans="2:11" x14ac:dyDescent="0.25">
      <c r="B181" s="56" t="s">
        <v>199</v>
      </c>
      <c r="C181" s="124">
        <v>0</v>
      </c>
      <c r="D181" s="124">
        <v>0</v>
      </c>
      <c r="E181" s="124">
        <v>0</v>
      </c>
      <c r="F181" s="124">
        <v>0</v>
      </c>
      <c r="G181" s="124">
        <f>SUM(C181:F181)</f>
        <v>0</v>
      </c>
      <c r="H181" s="124">
        <v>0</v>
      </c>
    </row>
    <row r="182" spans="2:11" x14ac:dyDescent="0.25">
      <c r="B182" s="109" t="s">
        <v>103</v>
      </c>
      <c r="C182" s="124">
        <v>125900</v>
      </c>
      <c r="D182" s="124">
        <v>345677</v>
      </c>
      <c r="E182" s="124">
        <v>465200</v>
      </c>
      <c r="F182" s="124">
        <v>278900</v>
      </c>
      <c r="G182" s="124">
        <f>SUM(C182:F182)</f>
        <v>1215677</v>
      </c>
      <c r="H182" s="124">
        <v>1890450</v>
      </c>
    </row>
    <row r="183" spans="2:11" x14ac:dyDescent="0.25">
      <c r="B183" s="109" t="s">
        <v>200</v>
      </c>
      <c r="C183" s="124"/>
      <c r="D183" s="124"/>
      <c r="E183" s="124"/>
      <c r="F183" s="124"/>
      <c r="G183" s="124"/>
      <c r="H183" s="124"/>
    </row>
    <row r="184" spans="2:11" s="2" customFormat="1" ht="14.25" x14ac:dyDescent="0.2">
      <c r="B184" s="119" t="s">
        <v>86</v>
      </c>
      <c r="C184" s="126">
        <f t="shared" ref="C184:H184" si="14">SUM(C178:C183)</f>
        <v>50125900</v>
      </c>
      <c r="D184" s="126">
        <f t="shared" si="14"/>
        <v>25345677</v>
      </c>
      <c r="E184" s="126">
        <f t="shared" si="14"/>
        <v>40465200</v>
      </c>
      <c r="F184" s="126">
        <f t="shared" si="14"/>
        <v>15278900</v>
      </c>
      <c r="G184" s="126">
        <f t="shared" si="14"/>
        <v>131215677</v>
      </c>
      <c r="H184" s="126">
        <f t="shared" si="14"/>
        <v>101890450</v>
      </c>
      <c r="I184" s="129"/>
    </row>
    <row r="187" spans="2:11" x14ac:dyDescent="0.25">
      <c r="B187" s="58" t="s">
        <v>274</v>
      </c>
      <c r="C187"/>
      <c r="D187"/>
      <c r="E187"/>
      <c r="F187"/>
      <c r="G187"/>
      <c r="H187"/>
    </row>
    <row r="188" spans="2:11" x14ac:dyDescent="0.25">
      <c r="B188" s="113"/>
      <c r="C188"/>
      <c r="D188"/>
      <c r="E188"/>
      <c r="F188"/>
      <c r="G188"/>
      <c r="H188"/>
    </row>
    <row r="189" spans="2:11" ht="57" x14ac:dyDescent="0.25">
      <c r="B189" s="57"/>
      <c r="C189" s="114" t="s">
        <v>201</v>
      </c>
      <c r="D189" s="94" t="s">
        <v>202</v>
      </c>
      <c r="E189" s="63" t="s">
        <v>203</v>
      </c>
      <c r="F189" s="63" t="s">
        <v>204</v>
      </c>
      <c r="G189" s="63" t="s">
        <v>205</v>
      </c>
      <c r="H189" s="94" t="s">
        <v>189</v>
      </c>
      <c r="I189" s="120" t="s">
        <v>231</v>
      </c>
    </row>
    <row r="190" spans="2:11" x14ac:dyDescent="0.25">
      <c r="B190" s="90" t="s">
        <v>206</v>
      </c>
      <c r="C190" s="63"/>
      <c r="D190" s="94" t="s">
        <v>1</v>
      </c>
      <c r="E190" s="63" t="s">
        <v>1</v>
      </c>
      <c r="F190" s="63" t="s">
        <v>1</v>
      </c>
      <c r="G190" s="63" t="s">
        <v>1</v>
      </c>
      <c r="H190" s="94" t="s">
        <v>1</v>
      </c>
      <c r="I190" s="63" t="s">
        <v>1</v>
      </c>
    </row>
    <row r="191" spans="2:11" x14ac:dyDescent="0.25">
      <c r="B191" s="64" t="s">
        <v>99</v>
      </c>
      <c r="C191" s="134" t="s">
        <v>234</v>
      </c>
      <c r="D191" s="124">
        <v>475563775</v>
      </c>
      <c r="E191" s="124">
        <v>479981470</v>
      </c>
      <c r="F191" s="124">
        <v>514814995</v>
      </c>
      <c r="G191" s="124">
        <v>567999041</v>
      </c>
      <c r="H191" s="124">
        <f>SUM(D191:G191)</f>
        <v>2038359281</v>
      </c>
      <c r="I191" s="123">
        <v>118101980</v>
      </c>
    </row>
    <row r="192" spans="2:11" x14ac:dyDescent="0.25">
      <c r="B192" s="64" t="s">
        <v>99</v>
      </c>
      <c r="C192" s="134" t="s">
        <v>235</v>
      </c>
      <c r="D192" s="124">
        <v>1789050</v>
      </c>
      <c r="E192" s="124">
        <v>12890450</v>
      </c>
      <c r="F192" s="124">
        <v>11980280</v>
      </c>
      <c r="G192" s="124">
        <v>21456700</v>
      </c>
      <c r="H192" s="124">
        <f>SUM(D192:G192)</f>
        <v>48116480</v>
      </c>
      <c r="I192" s="123">
        <v>313190716</v>
      </c>
      <c r="K192" s="135"/>
    </row>
    <row r="193" spans="2:11" s="2" customFormat="1" ht="14.25" x14ac:dyDescent="0.2">
      <c r="B193" s="119" t="s">
        <v>86</v>
      </c>
      <c r="C193" s="63"/>
      <c r="D193" s="126">
        <f t="shared" ref="D193:I193" si="15">SUM(D191:D192)</f>
        <v>477352825</v>
      </c>
      <c r="E193" s="126">
        <f t="shared" si="15"/>
        <v>492871920</v>
      </c>
      <c r="F193" s="126">
        <f t="shared" si="15"/>
        <v>526795275</v>
      </c>
      <c r="G193" s="126">
        <f t="shared" si="15"/>
        <v>589455741</v>
      </c>
      <c r="H193" s="126">
        <f t="shared" si="15"/>
        <v>2086475761</v>
      </c>
      <c r="I193" s="126">
        <f t="shared" si="15"/>
        <v>431292696</v>
      </c>
    </row>
    <row r="194" spans="2:11" x14ac:dyDescent="0.25">
      <c r="K194" s="135"/>
    </row>
    <row r="196" spans="2:11" x14ac:dyDescent="0.25">
      <c r="B196" s="58" t="s">
        <v>275</v>
      </c>
      <c r="C196"/>
      <c r="D196"/>
      <c r="E196"/>
      <c r="F196"/>
      <c r="G196" s="22"/>
    </row>
    <row r="197" spans="2:11" x14ac:dyDescent="0.25">
      <c r="B197" s="113"/>
      <c r="C197"/>
      <c r="D197"/>
      <c r="E197"/>
      <c r="F197"/>
      <c r="G197"/>
    </row>
    <row r="198" spans="2:11" x14ac:dyDescent="0.25">
      <c r="B198" s="57"/>
      <c r="C198" s="94" t="s">
        <v>170</v>
      </c>
      <c r="D198" s="63" t="s">
        <v>171</v>
      </c>
      <c r="E198" s="63" t="s">
        <v>172</v>
      </c>
      <c r="F198" s="63" t="s">
        <v>173</v>
      </c>
      <c r="G198" s="94" t="s">
        <v>189</v>
      </c>
      <c r="H198" s="120" t="s">
        <v>231</v>
      </c>
    </row>
    <row r="199" spans="2:11" x14ac:dyDescent="0.25">
      <c r="B199" s="57"/>
      <c r="C199" s="94" t="s">
        <v>1</v>
      </c>
      <c r="D199" s="63" t="s">
        <v>1</v>
      </c>
      <c r="E199" s="63" t="s">
        <v>1</v>
      </c>
      <c r="F199" s="63" t="s">
        <v>1</v>
      </c>
      <c r="G199" s="94" t="s">
        <v>1</v>
      </c>
      <c r="H199" s="63" t="s">
        <v>1</v>
      </c>
    </row>
    <row r="200" spans="2:11" x14ac:dyDescent="0.25">
      <c r="B200" s="56" t="s">
        <v>155</v>
      </c>
      <c r="C200" s="124">
        <v>25600</v>
      </c>
      <c r="D200" s="124">
        <v>35678</v>
      </c>
      <c r="E200" s="124">
        <v>89450</v>
      </c>
      <c r="F200" s="124">
        <v>65430</v>
      </c>
      <c r="G200" s="124">
        <f>SUM(C200:F200)</f>
        <v>216158</v>
      </c>
      <c r="H200" s="124">
        <v>156789</v>
      </c>
    </row>
    <row r="201" spans="2:11" x14ac:dyDescent="0.25">
      <c r="B201" s="56" t="s">
        <v>156</v>
      </c>
      <c r="C201" s="124">
        <v>0</v>
      </c>
      <c r="D201" s="124">
        <v>0</v>
      </c>
      <c r="E201" s="124">
        <v>0</v>
      </c>
      <c r="F201" s="124">
        <v>0</v>
      </c>
      <c r="G201" s="124">
        <f>SUM(C201:F201)</f>
        <v>0</v>
      </c>
      <c r="H201" s="124">
        <v>0</v>
      </c>
    </row>
    <row r="202" spans="2:11" s="2" customFormat="1" ht="14.25" x14ac:dyDescent="0.2">
      <c r="B202" s="119" t="s">
        <v>86</v>
      </c>
      <c r="C202" s="126">
        <f t="shared" ref="C202:H202" si="16">SUM(C200:C201)</f>
        <v>25600</v>
      </c>
      <c r="D202" s="126">
        <f t="shared" si="16"/>
        <v>35678</v>
      </c>
      <c r="E202" s="126">
        <f t="shared" si="16"/>
        <v>89450</v>
      </c>
      <c r="F202" s="126">
        <f t="shared" si="16"/>
        <v>65430</v>
      </c>
      <c r="G202" s="126">
        <f t="shared" si="16"/>
        <v>216158</v>
      </c>
      <c r="H202" s="126">
        <f t="shared" si="16"/>
        <v>156789</v>
      </c>
      <c r="I202" s="129"/>
    </row>
    <row r="203" spans="2:11" ht="15.75" x14ac:dyDescent="0.25">
      <c r="B203" s="29"/>
      <c r="C203"/>
      <c r="D203"/>
      <c r="E203"/>
      <c r="F203"/>
      <c r="G203"/>
    </row>
    <row r="204" spans="2:11" ht="15.75" x14ac:dyDescent="0.25">
      <c r="B204" s="116"/>
      <c r="C204"/>
      <c r="D204"/>
      <c r="E204"/>
      <c r="F204"/>
      <c r="G204"/>
    </row>
    <row r="205" spans="2:11" x14ac:dyDescent="0.25">
      <c r="B205" s="108" t="s">
        <v>207</v>
      </c>
      <c r="C205"/>
      <c r="D205"/>
      <c r="E205"/>
      <c r="F205"/>
      <c r="G205"/>
    </row>
    <row r="206" spans="2:11" x14ac:dyDescent="0.25">
      <c r="B206" s="113"/>
      <c r="C206"/>
      <c r="D206"/>
      <c r="E206"/>
      <c r="F206"/>
      <c r="G206"/>
    </row>
    <row r="207" spans="2:11" x14ac:dyDescent="0.25">
      <c r="B207" s="57"/>
      <c r="C207" s="94" t="s">
        <v>170</v>
      </c>
      <c r="D207" s="63" t="s">
        <v>171</v>
      </c>
      <c r="E207" s="63" t="s">
        <v>172</v>
      </c>
      <c r="F207" s="63" t="s">
        <v>173</v>
      </c>
      <c r="G207" s="94" t="s">
        <v>189</v>
      </c>
      <c r="H207" s="120" t="s">
        <v>231</v>
      </c>
    </row>
    <row r="208" spans="2:11" x14ac:dyDescent="0.25">
      <c r="B208" s="57"/>
      <c r="C208" s="94" t="s">
        <v>1</v>
      </c>
      <c r="D208" s="63" t="s">
        <v>1</v>
      </c>
      <c r="E208" s="63" t="s">
        <v>1</v>
      </c>
      <c r="F208" s="63" t="s">
        <v>1</v>
      </c>
      <c r="G208" s="94" t="s">
        <v>1</v>
      </c>
      <c r="H208" s="63" t="s">
        <v>1</v>
      </c>
    </row>
    <row r="209" spans="2:9" x14ac:dyDescent="0.25">
      <c r="B209" s="56" t="s">
        <v>74</v>
      </c>
      <c r="C209" s="97"/>
      <c r="D209" s="98"/>
      <c r="E209" s="98"/>
      <c r="F209" s="98"/>
      <c r="G209" s="97"/>
      <c r="H209" s="122"/>
    </row>
    <row r="210" spans="2:9" x14ac:dyDescent="0.25">
      <c r="B210" s="56" t="s">
        <v>75</v>
      </c>
      <c r="C210" s="97"/>
      <c r="D210" s="98"/>
      <c r="E210" s="98"/>
      <c r="F210" s="98"/>
      <c r="G210" s="97"/>
      <c r="H210" s="122"/>
    </row>
    <row r="211" spans="2:9" x14ac:dyDescent="0.25">
      <c r="B211" s="56" t="s">
        <v>208</v>
      </c>
      <c r="C211" s="97"/>
      <c r="D211" s="98"/>
      <c r="E211" s="98"/>
      <c r="F211" s="98"/>
      <c r="G211" s="97"/>
      <c r="H211" s="122"/>
    </row>
    <row r="212" spans="2:9" x14ac:dyDescent="0.25">
      <c r="B212" s="90" t="s">
        <v>86</v>
      </c>
      <c r="C212" s="94"/>
      <c r="D212" s="63"/>
      <c r="E212" s="63"/>
      <c r="F212" s="63"/>
      <c r="G212" s="94"/>
      <c r="H212" s="122"/>
    </row>
    <row r="214" spans="2:9" x14ac:dyDescent="0.25">
      <c r="B214" s="58" t="s">
        <v>276</v>
      </c>
      <c r="C214"/>
      <c r="D214"/>
      <c r="E214"/>
      <c r="F214"/>
      <c r="G214"/>
    </row>
    <row r="215" spans="2:9" x14ac:dyDescent="0.25">
      <c r="B215" s="57"/>
      <c r="C215" s="94" t="s">
        <v>170</v>
      </c>
      <c r="D215" s="63" t="s">
        <v>171</v>
      </c>
      <c r="E215" s="63" t="s">
        <v>172</v>
      </c>
      <c r="F215" s="63" t="s">
        <v>173</v>
      </c>
      <c r="G215" s="94" t="s">
        <v>189</v>
      </c>
      <c r="H215" s="120" t="s">
        <v>231</v>
      </c>
    </row>
    <row r="216" spans="2:9" x14ac:dyDescent="0.25">
      <c r="B216" s="57"/>
      <c r="C216" s="94" t="s">
        <v>1</v>
      </c>
      <c r="D216" s="63" t="s">
        <v>1</v>
      </c>
      <c r="E216" s="63" t="s">
        <v>1</v>
      </c>
      <c r="F216" s="63" t="s">
        <v>1</v>
      </c>
      <c r="G216" s="94" t="s">
        <v>1</v>
      </c>
      <c r="H216" s="63" t="s">
        <v>1</v>
      </c>
    </row>
    <row r="217" spans="2:9" x14ac:dyDescent="0.25">
      <c r="B217" s="56" t="s">
        <v>157</v>
      </c>
      <c r="C217" s="124">
        <v>1576800</v>
      </c>
      <c r="D217" s="124">
        <v>3678900</v>
      </c>
      <c r="E217" s="124">
        <v>875000</v>
      </c>
      <c r="F217" s="124">
        <v>2345900</v>
      </c>
      <c r="G217" s="124">
        <f>SUM(C217:F217)</f>
        <v>8476600</v>
      </c>
      <c r="H217" s="124">
        <v>12789000</v>
      </c>
    </row>
    <row r="218" spans="2:9" x14ac:dyDescent="0.25">
      <c r="B218" s="56" t="s">
        <v>209</v>
      </c>
      <c r="C218" s="124">
        <v>0</v>
      </c>
      <c r="D218" s="124">
        <v>0</v>
      </c>
      <c r="E218" s="124">
        <v>0</v>
      </c>
      <c r="F218" s="124">
        <v>0</v>
      </c>
      <c r="G218" s="124">
        <f>SUM(C218:F218)</f>
        <v>0</v>
      </c>
      <c r="H218" s="124"/>
    </row>
    <row r="219" spans="2:9" x14ac:dyDescent="0.25">
      <c r="B219" s="56" t="s">
        <v>210</v>
      </c>
      <c r="C219" s="124">
        <v>56800</v>
      </c>
      <c r="D219" s="124">
        <v>90000</v>
      </c>
      <c r="E219" s="124">
        <v>136780</v>
      </c>
      <c r="F219" s="124">
        <v>43900</v>
      </c>
      <c r="G219" s="124">
        <f>SUM(C219:F219)</f>
        <v>327480</v>
      </c>
      <c r="H219" s="124">
        <v>875450</v>
      </c>
    </row>
    <row r="220" spans="2:9" x14ac:dyDescent="0.25">
      <c r="B220" s="56" t="s">
        <v>211</v>
      </c>
      <c r="C220" s="124">
        <v>0</v>
      </c>
      <c r="D220" s="124">
        <v>0</v>
      </c>
      <c r="E220" s="124">
        <v>0</v>
      </c>
      <c r="F220" s="124">
        <v>0</v>
      </c>
      <c r="G220" s="124">
        <f>SUM(C220:F220)</f>
        <v>0</v>
      </c>
      <c r="H220" s="124"/>
    </row>
    <row r="221" spans="2:9" s="2" customFormat="1" ht="14.25" x14ac:dyDescent="0.2">
      <c r="B221" s="119" t="s">
        <v>86</v>
      </c>
      <c r="C221" s="126">
        <f t="shared" ref="C221:H221" si="17">SUM(C217:C220)</f>
        <v>1633600</v>
      </c>
      <c r="D221" s="126">
        <f t="shared" si="17"/>
        <v>3768900</v>
      </c>
      <c r="E221" s="126">
        <f t="shared" si="17"/>
        <v>1011780</v>
      </c>
      <c r="F221" s="126">
        <f t="shared" si="17"/>
        <v>2389800</v>
      </c>
      <c r="G221" s="126">
        <f t="shared" si="17"/>
        <v>8804080</v>
      </c>
      <c r="H221" s="126">
        <f t="shared" si="17"/>
        <v>13664450</v>
      </c>
      <c r="I221" s="129"/>
    </row>
    <row r="224" spans="2:9" ht="16.5" thickBot="1" x14ac:dyDescent="0.3">
      <c r="B224" s="118" t="s">
        <v>212</v>
      </c>
      <c r="C224"/>
      <c r="D224"/>
      <c r="E224"/>
      <c r="F224"/>
    </row>
    <row r="225" spans="2:8" ht="29.25" thickBot="1" x14ac:dyDescent="0.3">
      <c r="B225" s="59" t="s">
        <v>76</v>
      </c>
      <c r="C225" s="91" t="s">
        <v>158</v>
      </c>
      <c r="D225" s="91" t="s">
        <v>77</v>
      </c>
      <c r="E225" s="91" t="s">
        <v>159</v>
      </c>
      <c r="F225" s="91" t="s">
        <v>78</v>
      </c>
    </row>
    <row r="226" spans="2:8" ht="15.75" thickBot="1" x14ac:dyDescent="0.3">
      <c r="B226" s="117"/>
      <c r="C226" s="92"/>
      <c r="D226" s="92" t="s">
        <v>160</v>
      </c>
      <c r="E226" s="92" t="s">
        <v>1</v>
      </c>
      <c r="F226" s="92" t="s">
        <v>161</v>
      </c>
    </row>
    <row r="227" spans="2:8" ht="16.5" customHeight="1" thickBot="1" x14ac:dyDescent="0.3">
      <c r="B227" s="60" t="s">
        <v>76</v>
      </c>
      <c r="C227" s="93" t="s">
        <v>162</v>
      </c>
      <c r="D227" s="93"/>
      <c r="E227" s="93"/>
      <c r="F227" s="93"/>
    </row>
    <row r="228" spans="2:8" ht="15.75" thickBot="1" x14ac:dyDescent="0.3">
      <c r="B228" s="60" t="s">
        <v>76</v>
      </c>
      <c r="C228" s="93" t="s">
        <v>162</v>
      </c>
      <c r="D228" s="93"/>
      <c r="E228" s="93"/>
      <c r="F228" s="93"/>
    </row>
    <row r="229" spans="2:8" ht="15.75" thickBot="1" x14ac:dyDescent="0.3">
      <c r="B229" s="60" t="s">
        <v>76</v>
      </c>
      <c r="C229" s="93" t="s">
        <v>162</v>
      </c>
      <c r="D229" s="93"/>
      <c r="E229" s="93"/>
      <c r="F229" s="93"/>
    </row>
    <row r="230" spans="2:8" ht="15.75" thickBot="1" x14ac:dyDescent="0.3">
      <c r="B230" s="60" t="s">
        <v>76</v>
      </c>
      <c r="C230" s="93" t="s">
        <v>162</v>
      </c>
      <c r="D230" s="93"/>
      <c r="E230" s="93"/>
      <c r="F230" s="93"/>
    </row>
    <row r="231" spans="2:8" ht="15.75" thickBot="1" x14ac:dyDescent="0.3">
      <c r="B231" s="60" t="s">
        <v>76</v>
      </c>
      <c r="C231" s="93" t="s">
        <v>162</v>
      </c>
      <c r="D231" s="93"/>
      <c r="E231" s="93"/>
      <c r="F231" s="93"/>
    </row>
    <row r="232" spans="2:8" ht="15.75" thickBot="1" x14ac:dyDescent="0.3">
      <c r="B232" s="60" t="s">
        <v>76</v>
      </c>
      <c r="C232" s="93" t="s">
        <v>162</v>
      </c>
      <c r="D232" s="93"/>
      <c r="E232" s="93"/>
      <c r="F232" s="93"/>
    </row>
    <row r="233" spans="2:8" ht="15.75" thickBot="1" x14ac:dyDescent="0.3">
      <c r="B233" s="61" t="s">
        <v>100</v>
      </c>
      <c r="C233" s="93"/>
      <c r="D233" s="40"/>
      <c r="E233" s="40"/>
      <c r="F233" s="92"/>
    </row>
    <row r="237" spans="2:8" x14ac:dyDescent="0.25">
      <c r="B237" s="58" t="s">
        <v>277</v>
      </c>
      <c r="C237"/>
      <c r="D237"/>
      <c r="E237"/>
      <c r="F237"/>
      <c r="G237"/>
    </row>
    <row r="238" spans="2:8" x14ac:dyDescent="0.25">
      <c r="B238" s="113"/>
      <c r="C238"/>
      <c r="D238"/>
      <c r="E238"/>
      <c r="F238"/>
      <c r="G238"/>
    </row>
    <row r="239" spans="2:8" x14ac:dyDescent="0.25">
      <c r="B239" s="57"/>
      <c r="C239" s="94" t="s">
        <v>170</v>
      </c>
      <c r="D239" s="63" t="s">
        <v>171</v>
      </c>
      <c r="E239" s="63" t="s">
        <v>172</v>
      </c>
      <c r="F239" s="63" t="s">
        <v>173</v>
      </c>
      <c r="G239" s="94" t="s">
        <v>189</v>
      </c>
      <c r="H239" s="120" t="s">
        <v>231</v>
      </c>
    </row>
    <row r="240" spans="2:8" x14ac:dyDescent="0.25">
      <c r="B240" s="57"/>
      <c r="C240" s="94" t="s">
        <v>1</v>
      </c>
      <c r="D240" s="63" t="s">
        <v>1</v>
      </c>
      <c r="E240" s="63" t="s">
        <v>1</v>
      </c>
      <c r="F240" s="63" t="s">
        <v>1</v>
      </c>
      <c r="G240" s="94" t="s">
        <v>1</v>
      </c>
      <c r="H240" s="63" t="s">
        <v>1</v>
      </c>
    </row>
    <row r="241" spans="2:8" x14ac:dyDescent="0.25">
      <c r="B241" s="56" t="s">
        <v>213</v>
      </c>
      <c r="C241" s="124">
        <v>632255</v>
      </c>
      <c r="D241" s="124">
        <v>117092</v>
      </c>
      <c r="E241" s="124">
        <v>219781</v>
      </c>
      <c r="F241" s="124">
        <v>255312</v>
      </c>
      <c r="G241" s="124">
        <f>SUM(C241:F241)</f>
        <v>1224440</v>
      </c>
      <c r="H241" s="124">
        <v>1568000</v>
      </c>
    </row>
    <row r="242" spans="2:8" x14ac:dyDescent="0.25">
      <c r="B242" s="90" t="s">
        <v>86</v>
      </c>
      <c r="C242" s="124">
        <f>SUM(C241)</f>
        <v>632255</v>
      </c>
      <c r="D242" s="124">
        <f t="shared" ref="D242:H242" si="18">SUM(D241)</f>
        <v>117092</v>
      </c>
      <c r="E242" s="124">
        <f t="shared" si="18"/>
        <v>219781</v>
      </c>
      <c r="F242" s="124">
        <f t="shared" si="18"/>
        <v>255312</v>
      </c>
      <c r="G242" s="124">
        <f t="shared" si="18"/>
        <v>1224440</v>
      </c>
      <c r="H242" s="124">
        <f t="shared" si="18"/>
        <v>1568000</v>
      </c>
    </row>
    <row r="243" spans="2:8" x14ac:dyDescent="0.25">
      <c r="B243" s="55"/>
      <c r="C243" s="99"/>
      <c r="D243" s="100"/>
      <c r="E243" s="100"/>
      <c r="F243" s="100"/>
      <c r="G243" s="99"/>
    </row>
    <row r="244" spans="2:8" x14ac:dyDescent="0.25">
      <c r="B244" s="55"/>
      <c r="C244" s="99"/>
      <c r="D244" s="100"/>
      <c r="E244" s="100"/>
      <c r="F244" s="100"/>
      <c r="G244" s="99"/>
    </row>
    <row r="245" spans="2:8" x14ac:dyDescent="0.25">
      <c r="B245" s="55"/>
      <c r="C245" s="99"/>
      <c r="D245" s="100"/>
      <c r="E245" s="100"/>
      <c r="F245" s="100"/>
      <c r="G245" s="99"/>
    </row>
    <row r="246" spans="2:8" x14ac:dyDescent="0.25">
      <c r="B246" s="58" t="s">
        <v>278</v>
      </c>
      <c r="C246"/>
      <c r="D246"/>
      <c r="E246"/>
      <c r="F246"/>
      <c r="G246"/>
    </row>
    <row r="247" spans="2:8" x14ac:dyDescent="0.25">
      <c r="B247" s="113"/>
      <c r="C247"/>
      <c r="D247"/>
      <c r="E247"/>
      <c r="F247"/>
      <c r="G247"/>
    </row>
    <row r="248" spans="2:8" x14ac:dyDescent="0.25">
      <c r="B248" s="57"/>
      <c r="C248" s="94" t="s">
        <v>170</v>
      </c>
      <c r="D248" s="63" t="s">
        <v>171</v>
      </c>
      <c r="E248" s="63" t="s">
        <v>172</v>
      </c>
      <c r="F248" s="63" t="s">
        <v>173</v>
      </c>
      <c r="G248" s="94" t="s">
        <v>189</v>
      </c>
      <c r="H248" s="120" t="s">
        <v>231</v>
      </c>
    </row>
    <row r="249" spans="2:8" x14ac:dyDescent="0.25">
      <c r="B249" s="57"/>
      <c r="C249" s="94" t="s">
        <v>1</v>
      </c>
      <c r="D249" s="63" t="s">
        <v>1</v>
      </c>
      <c r="E249" s="63" t="s">
        <v>1</v>
      </c>
      <c r="F249" s="63" t="s">
        <v>1</v>
      </c>
      <c r="G249" s="94" t="s">
        <v>1</v>
      </c>
      <c r="H249" s="63" t="s">
        <v>1</v>
      </c>
    </row>
    <row r="250" spans="2:8" x14ac:dyDescent="0.25">
      <c r="B250" s="56" t="s">
        <v>13</v>
      </c>
      <c r="C250" s="124">
        <v>1000350</v>
      </c>
      <c r="D250" s="124">
        <v>2987600</v>
      </c>
      <c r="E250" s="124">
        <v>2389000</v>
      </c>
      <c r="F250" s="124">
        <v>1567000</v>
      </c>
      <c r="G250" s="124">
        <f>SUM(C250:F250)</f>
        <v>7943950</v>
      </c>
      <c r="H250" s="123">
        <v>7267490</v>
      </c>
    </row>
    <row r="251" spans="2:8" x14ac:dyDescent="0.25">
      <c r="B251" s="56" t="s">
        <v>14</v>
      </c>
      <c r="C251" s="124">
        <v>25600</v>
      </c>
      <c r="D251" s="124">
        <v>89600</v>
      </c>
      <c r="E251" s="124">
        <v>116545</v>
      </c>
      <c r="F251" s="124">
        <v>86200</v>
      </c>
      <c r="G251" s="124">
        <f t="shared" ref="G251:G253" si="19">SUM(C251:F251)</f>
        <v>317945</v>
      </c>
      <c r="H251" s="123"/>
    </row>
    <row r="252" spans="2:8" x14ac:dyDescent="0.25">
      <c r="B252" s="56" t="s">
        <v>163</v>
      </c>
      <c r="C252" s="124"/>
      <c r="D252" s="124"/>
      <c r="E252" s="124"/>
      <c r="F252" s="124"/>
      <c r="G252" s="124">
        <f t="shared" si="19"/>
        <v>0</v>
      </c>
      <c r="H252" s="123"/>
    </row>
    <row r="253" spans="2:8" x14ac:dyDescent="0.25">
      <c r="B253" s="56" t="s">
        <v>164</v>
      </c>
      <c r="C253" s="124"/>
      <c r="D253" s="124"/>
      <c r="E253" s="124"/>
      <c r="F253" s="124"/>
      <c r="G253" s="124">
        <f t="shared" si="19"/>
        <v>0</v>
      </c>
      <c r="H253" s="123"/>
    </row>
    <row r="254" spans="2:8" x14ac:dyDescent="0.25">
      <c r="B254" s="90" t="s">
        <v>86</v>
      </c>
      <c r="C254" s="124">
        <f>SUM(C250:C253)</f>
        <v>1025950</v>
      </c>
      <c r="D254" s="124">
        <f t="shared" ref="D254:H254" si="20">SUM(D250:D253)</f>
        <v>3077200</v>
      </c>
      <c r="E254" s="124">
        <f t="shared" si="20"/>
        <v>2505545</v>
      </c>
      <c r="F254" s="124">
        <f t="shared" si="20"/>
        <v>1653200</v>
      </c>
      <c r="G254" s="124">
        <f t="shared" si="20"/>
        <v>8261895</v>
      </c>
      <c r="H254" s="124">
        <f t="shared" si="20"/>
        <v>7267490</v>
      </c>
    </row>
    <row r="255" spans="2:8" x14ac:dyDescent="0.25">
      <c r="B255" s="88"/>
      <c r="C255"/>
      <c r="D255"/>
      <c r="E255"/>
      <c r="F255"/>
      <c r="G255"/>
    </row>
    <row r="257" spans="2:8" x14ac:dyDescent="0.25">
      <c r="H257" s="135"/>
    </row>
    <row r="258" spans="2:8" x14ac:dyDescent="0.25">
      <c r="B258" s="58" t="s">
        <v>309</v>
      </c>
      <c r="C258"/>
      <c r="D258"/>
      <c r="E258"/>
      <c r="F258"/>
      <c r="G258"/>
    </row>
    <row r="259" spans="2:8" x14ac:dyDescent="0.25">
      <c r="B259" s="58"/>
      <c r="C259"/>
      <c r="D259"/>
      <c r="E259"/>
      <c r="F259"/>
      <c r="G259"/>
    </row>
    <row r="260" spans="2:8" x14ac:dyDescent="0.25">
      <c r="B260" s="58" t="s">
        <v>310</v>
      </c>
      <c r="C260"/>
      <c r="D260"/>
      <c r="E260"/>
      <c r="F260"/>
      <c r="G260"/>
    </row>
    <row r="261" spans="2:8" x14ac:dyDescent="0.25">
      <c r="B261" s="57"/>
      <c r="C261" s="94" t="s">
        <v>170</v>
      </c>
      <c r="D261" s="63" t="s">
        <v>171</v>
      </c>
      <c r="E261" s="63" t="s">
        <v>172</v>
      </c>
      <c r="F261" s="63" t="s">
        <v>173</v>
      </c>
      <c r="G261" s="94" t="s">
        <v>189</v>
      </c>
    </row>
    <row r="262" spans="2:8" x14ac:dyDescent="0.25">
      <c r="B262" s="57"/>
      <c r="C262" s="94" t="s">
        <v>1</v>
      </c>
      <c r="D262" s="63" t="s">
        <v>1</v>
      </c>
      <c r="E262" s="63" t="s">
        <v>1</v>
      </c>
      <c r="F262" s="63" t="s">
        <v>1</v>
      </c>
      <c r="G262" s="94" t="s">
        <v>1</v>
      </c>
    </row>
    <row r="263" spans="2:8" x14ac:dyDescent="0.25">
      <c r="B263" s="56" t="s">
        <v>125</v>
      </c>
      <c r="C263" s="97"/>
      <c r="D263" s="98"/>
      <c r="E263" s="98"/>
      <c r="F263" s="98"/>
      <c r="G263" s="97"/>
    </row>
    <row r="264" spans="2:8" x14ac:dyDescent="0.25">
      <c r="B264" s="56" t="s">
        <v>127</v>
      </c>
      <c r="C264" s="97"/>
      <c r="D264" s="98"/>
      <c r="E264" s="98"/>
      <c r="F264" s="98"/>
      <c r="G264" s="97"/>
    </row>
    <row r="265" spans="2:8" x14ac:dyDescent="0.25">
      <c r="B265" s="56" t="s">
        <v>128</v>
      </c>
      <c r="C265" s="97"/>
      <c r="D265" s="98"/>
      <c r="E265" s="98"/>
      <c r="F265" s="98"/>
      <c r="G265" s="97"/>
    </row>
    <row r="266" spans="2:8" x14ac:dyDescent="0.25">
      <c r="B266" s="56" t="s">
        <v>129</v>
      </c>
      <c r="C266" s="97"/>
      <c r="D266" s="98"/>
      <c r="E266" s="98"/>
      <c r="F266" s="98"/>
      <c r="G266" s="97"/>
    </row>
    <row r="267" spans="2:8" x14ac:dyDescent="0.25">
      <c r="B267" s="90" t="s">
        <v>86</v>
      </c>
      <c r="C267" s="94"/>
      <c r="D267" s="63"/>
      <c r="E267" s="63"/>
      <c r="F267" s="63"/>
      <c r="G267" s="94"/>
    </row>
    <row r="268" spans="2:8" ht="15.75" x14ac:dyDescent="0.25">
      <c r="B268" s="29"/>
      <c r="C268"/>
      <c r="D268"/>
      <c r="E268"/>
      <c r="F268"/>
      <c r="G268"/>
    </row>
    <row r="270" spans="2:8" x14ac:dyDescent="0.25">
      <c r="B270" s="58" t="s">
        <v>311</v>
      </c>
      <c r="C270"/>
      <c r="D270"/>
      <c r="E270"/>
      <c r="F270"/>
      <c r="G270"/>
    </row>
    <row r="271" spans="2:8" x14ac:dyDescent="0.25">
      <c r="B271" s="57"/>
      <c r="C271" s="94" t="s">
        <v>170</v>
      </c>
      <c r="D271" s="63" t="s">
        <v>171</v>
      </c>
      <c r="E271" s="63" t="s">
        <v>172</v>
      </c>
      <c r="F271" s="63" t="s">
        <v>173</v>
      </c>
      <c r="G271" s="94" t="s">
        <v>189</v>
      </c>
    </row>
    <row r="272" spans="2:8" x14ac:dyDescent="0.25">
      <c r="B272" s="90" t="s">
        <v>130</v>
      </c>
      <c r="C272" s="94" t="s">
        <v>1</v>
      </c>
      <c r="D272" s="63" t="s">
        <v>1</v>
      </c>
      <c r="E272" s="63" t="s">
        <v>1</v>
      </c>
      <c r="F272" s="63" t="s">
        <v>1</v>
      </c>
      <c r="G272" s="94" t="s">
        <v>1</v>
      </c>
    </row>
    <row r="273" spans="2:7" x14ac:dyDescent="0.25">
      <c r="B273" s="56"/>
      <c r="C273" s="97"/>
      <c r="D273" s="98"/>
      <c r="E273" s="98"/>
      <c r="F273" s="98"/>
      <c r="G273" s="97"/>
    </row>
    <row r="274" spans="2:7" x14ac:dyDescent="0.25">
      <c r="B274" s="56"/>
      <c r="C274" s="97"/>
      <c r="D274" s="98"/>
      <c r="E274" s="98"/>
      <c r="F274" s="98"/>
      <c r="G274" s="97"/>
    </row>
    <row r="275" spans="2:7" x14ac:dyDescent="0.25">
      <c r="B275" s="90" t="s">
        <v>86</v>
      </c>
      <c r="C275" s="94"/>
      <c r="D275" s="63"/>
      <c r="E275" s="63"/>
      <c r="F275" s="63"/>
      <c r="G275" s="94"/>
    </row>
    <row r="278" spans="2:7" x14ac:dyDescent="0.25">
      <c r="B278" s="58" t="s">
        <v>312</v>
      </c>
      <c r="C278"/>
      <c r="D278"/>
      <c r="E278"/>
      <c r="F278"/>
      <c r="G278"/>
    </row>
    <row r="279" spans="2:7" x14ac:dyDescent="0.25">
      <c r="B279" s="57"/>
      <c r="C279" s="94" t="s">
        <v>170</v>
      </c>
      <c r="D279" s="63" t="s">
        <v>171</v>
      </c>
      <c r="E279" s="63" t="s">
        <v>172</v>
      </c>
      <c r="F279" s="63" t="s">
        <v>173</v>
      </c>
      <c r="G279" s="94" t="s">
        <v>189</v>
      </c>
    </row>
    <row r="280" spans="2:7" x14ac:dyDescent="0.25">
      <c r="B280" s="57"/>
      <c r="C280" s="94" t="s">
        <v>1</v>
      </c>
      <c r="D280" s="63" t="s">
        <v>1</v>
      </c>
      <c r="E280" s="63" t="s">
        <v>1</v>
      </c>
      <c r="F280" s="63" t="s">
        <v>1</v>
      </c>
      <c r="G280" s="94" t="s">
        <v>1</v>
      </c>
    </row>
    <row r="281" spans="2:7" x14ac:dyDescent="0.25">
      <c r="B281" s="56" t="s">
        <v>214</v>
      </c>
      <c r="C281" s="97"/>
      <c r="D281" s="98"/>
      <c r="E281" s="98"/>
      <c r="F281" s="98"/>
      <c r="G281" s="97"/>
    </row>
    <row r="282" spans="2:7" x14ac:dyDescent="0.25">
      <c r="B282" s="56" t="s">
        <v>215</v>
      </c>
      <c r="C282" s="97"/>
      <c r="D282" s="98"/>
      <c r="E282" s="98"/>
      <c r="F282" s="98"/>
      <c r="G282" s="97"/>
    </row>
    <row r="283" spans="2:7" x14ac:dyDescent="0.25">
      <c r="B283" s="56" t="s">
        <v>216</v>
      </c>
      <c r="C283" s="97"/>
      <c r="D283" s="98"/>
      <c r="E283" s="98"/>
      <c r="F283" s="98"/>
      <c r="G283" s="97"/>
    </row>
    <row r="284" spans="2:7" x14ac:dyDescent="0.25">
      <c r="B284" s="90" t="s">
        <v>86</v>
      </c>
      <c r="C284" s="94"/>
      <c r="D284" s="63"/>
      <c r="E284" s="63"/>
      <c r="F284" s="63"/>
      <c r="G284" s="94"/>
    </row>
    <row r="285" spans="2:7" ht="15.75" x14ac:dyDescent="0.25">
      <c r="B285" s="29"/>
      <c r="C285"/>
      <c r="D285"/>
      <c r="E285"/>
      <c r="F285"/>
      <c r="G285"/>
    </row>
    <row r="286" spans="2:7" x14ac:dyDescent="0.25">
      <c r="B286" s="113"/>
      <c r="C286"/>
      <c r="D286"/>
      <c r="E286"/>
      <c r="F286"/>
      <c r="G286"/>
    </row>
  </sheetData>
  <pageMargins left="0.7" right="0.7" top="0.75" bottom="0.75" header="0.3" footer="0.3"/>
  <pageSetup scale="55" orientation="portrait" r:id="rId1"/>
  <colBreaks count="1" manualBreakCount="1">
    <brk id="6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topLeftCell="A2" workbookViewId="0">
      <selection activeCell="J10" sqref="J10"/>
    </sheetView>
  </sheetViews>
  <sheetFormatPr defaultRowHeight="15" x14ac:dyDescent="0.25"/>
  <cols>
    <col min="1" max="1" width="4" style="153" customWidth="1"/>
    <col min="2" max="2" width="58.85546875" style="177" customWidth="1"/>
    <col min="3" max="3" width="20.7109375" style="152" customWidth="1"/>
    <col min="4" max="8" width="20.7109375" style="153" customWidth="1"/>
    <col min="9" max="9" width="9.140625" style="154"/>
    <col min="10" max="16384" width="9.140625" style="153"/>
  </cols>
  <sheetData>
    <row r="1" spans="2:9" x14ac:dyDescent="0.25">
      <c r="B1" s="151" t="s">
        <v>253</v>
      </c>
    </row>
    <row r="2" spans="2:9" x14ac:dyDescent="0.25">
      <c r="B2" s="151" t="s">
        <v>168</v>
      </c>
    </row>
    <row r="3" spans="2:9" x14ac:dyDescent="0.25">
      <c r="B3" s="151" t="s">
        <v>169</v>
      </c>
    </row>
    <row r="5" spans="2:9" ht="15.75" x14ac:dyDescent="0.25">
      <c r="B5" s="155" t="s">
        <v>237</v>
      </c>
      <c r="C5" s="156"/>
      <c r="D5" s="156"/>
      <c r="E5" s="156"/>
      <c r="F5" s="156"/>
      <c r="G5" s="156"/>
      <c r="H5" s="156"/>
    </row>
    <row r="6" spans="2:9" ht="15.75" x14ac:dyDescent="0.25">
      <c r="B6" s="155"/>
      <c r="C6" s="156"/>
      <c r="D6" s="156"/>
      <c r="E6" s="156"/>
      <c r="F6" s="156"/>
      <c r="G6" s="156"/>
      <c r="H6" s="156"/>
    </row>
    <row r="7" spans="2:9" ht="25.5" x14ac:dyDescent="0.25">
      <c r="B7" s="157" t="s">
        <v>114</v>
      </c>
      <c r="C7" s="158" t="s">
        <v>281</v>
      </c>
      <c r="D7" s="158" t="s">
        <v>280</v>
      </c>
      <c r="E7" s="158" t="s">
        <v>242</v>
      </c>
      <c r="F7" s="158" t="s">
        <v>243</v>
      </c>
      <c r="G7" s="158" t="s">
        <v>244</v>
      </c>
      <c r="H7" s="158" t="s">
        <v>242</v>
      </c>
    </row>
    <row r="8" spans="2:9" x14ac:dyDescent="0.25">
      <c r="B8" s="159"/>
      <c r="C8" s="160" t="s">
        <v>1</v>
      </c>
      <c r="D8" s="160" t="s">
        <v>1</v>
      </c>
      <c r="E8" s="160" t="s">
        <v>1</v>
      </c>
      <c r="F8" s="160" t="s">
        <v>1</v>
      </c>
      <c r="G8" s="160" t="s">
        <v>1</v>
      </c>
      <c r="H8" s="160" t="s">
        <v>1</v>
      </c>
    </row>
    <row r="9" spans="2:9" x14ac:dyDescent="0.25">
      <c r="B9" s="157" t="s">
        <v>115</v>
      </c>
      <c r="C9" s="161"/>
      <c r="D9" s="161"/>
      <c r="E9" s="161"/>
      <c r="F9" s="161"/>
      <c r="G9" s="161"/>
      <c r="H9" s="161"/>
    </row>
    <row r="10" spans="2:9" x14ac:dyDescent="0.25">
      <c r="B10" s="162" t="s">
        <v>255</v>
      </c>
      <c r="C10" s="163">
        <v>960000000</v>
      </c>
      <c r="D10" s="163">
        <v>950000000</v>
      </c>
      <c r="E10" s="163">
        <f>C10-D10</f>
        <v>10000000</v>
      </c>
      <c r="F10" s="163">
        <v>3700000000</v>
      </c>
      <c r="G10" s="163">
        <v>3680000000</v>
      </c>
      <c r="H10" s="163">
        <f>F10-G10</f>
        <v>20000000</v>
      </c>
    </row>
    <row r="11" spans="2:9" x14ac:dyDescent="0.25">
      <c r="B11" s="162" t="s">
        <v>80</v>
      </c>
      <c r="C11" s="163">
        <v>3800000</v>
      </c>
      <c r="D11" s="163">
        <v>3675000</v>
      </c>
      <c r="E11" s="163">
        <f t="shared" ref="E11:E12" si="0">C11-D11</f>
        <v>125000</v>
      </c>
      <c r="F11" s="163">
        <v>15000000</v>
      </c>
      <c r="G11" s="163">
        <v>14503986</v>
      </c>
      <c r="H11" s="163">
        <f t="shared" ref="H11:H12" si="1">F11-G11</f>
        <v>496014</v>
      </c>
    </row>
    <row r="12" spans="2:9" x14ac:dyDescent="0.25">
      <c r="B12" s="162" t="s">
        <v>249</v>
      </c>
      <c r="C12" s="163">
        <v>17250000</v>
      </c>
      <c r="D12" s="163">
        <v>16000000</v>
      </c>
      <c r="E12" s="163">
        <f t="shared" si="0"/>
        <v>1250000</v>
      </c>
      <c r="F12" s="163">
        <v>79000000</v>
      </c>
      <c r="G12" s="163">
        <v>78300000</v>
      </c>
      <c r="H12" s="163">
        <f t="shared" si="1"/>
        <v>700000</v>
      </c>
    </row>
    <row r="13" spans="2:9" s="166" customFormat="1" ht="14.25" x14ac:dyDescent="0.2">
      <c r="B13" s="157" t="s">
        <v>190</v>
      </c>
      <c r="C13" s="164">
        <f>SUM(C10:C12)</f>
        <v>981050000</v>
      </c>
      <c r="D13" s="164">
        <f t="shared" ref="D13:H13" si="2">SUM(D10:D12)</f>
        <v>969675000</v>
      </c>
      <c r="E13" s="164">
        <f t="shared" si="2"/>
        <v>11375000</v>
      </c>
      <c r="F13" s="164">
        <f>SUM(F10:F12)</f>
        <v>3794000000</v>
      </c>
      <c r="G13" s="164">
        <f>SUM(G10:G12)</f>
        <v>3772803986</v>
      </c>
      <c r="H13" s="164">
        <f t="shared" si="2"/>
        <v>21196014</v>
      </c>
      <c r="I13" s="165"/>
    </row>
    <row r="14" spans="2:9" x14ac:dyDescent="0.25">
      <c r="B14" s="157" t="s">
        <v>112</v>
      </c>
      <c r="C14" s="224"/>
      <c r="D14" s="224"/>
      <c r="E14" s="224"/>
      <c r="F14" s="224"/>
      <c r="G14" s="224"/>
      <c r="H14" s="224"/>
    </row>
    <row r="15" spans="2:9" x14ac:dyDescent="0.25">
      <c r="B15" s="162" t="s">
        <v>2</v>
      </c>
      <c r="C15" s="167">
        <v>200000000</v>
      </c>
      <c r="D15" s="167">
        <v>287383125</v>
      </c>
      <c r="E15" s="167">
        <f>C15-D15</f>
        <v>-87383125</v>
      </c>
      <c r="F15" s="167">
        <v>1110000000</v>
      </c>
      <c r="G15" s="167">
        <v>1149532500</v>
      </c>
      <c r="H15" s="163">
        <f>F15-G15</f>
        <v>-39532500</v>
      </c>
    </row>
    <row r="16" spans="2:9" x14ac:dyDescent="0.25">
      <c r="B16" s="162" t="s">
        <v>81</v>
      </c>
      <c r="C16" s="167">
        <v>7550000</v>
      </c>
      <c r="D16" s="167">
        <v>7542865</v>
      </c>
      <c r="E16" s="167">
        <f t="shared" ref="E16:E21" si="3">C16-D16</f>
        <v>7135</v>
      </c>
      <c r="F16" s="167">
        <v>30000000</v>
      </c>
      <c r="G16" s="167">
        <v>29460169</v>
      </c>
      <c r="H16" s="163">
        <f t="shared" ref="H16:H21" si="4">F16-G16</f>
        <v>539831</v>
      </c>
    </row>
    <row r="17" spans="2:9" x14ac:dyDescent="0.25">
      <c r="B17" s="162" t="s">
        <v>82</v>
      </c>
      <c r="C17" s="167">
        <v>4500000</v>
      </c>
      <c r="D17" s="167">
        <v>4000000</v>
      </c>
      <c r="E17" s="167">
        <f t="shared" si="3"/>
        <v>500000</v>
      </c>
      <c r="F17" s="167">
        <v>20000000</v>
      </c>
      <c r="G17" s="168">
        <v>18500000</v>
      </c>
      <c r="H17" s="163">
        <f t="shared" si="4"/>
        <v>1500000</v>
      </c>
    </row>
    <row r="18" spans="2:9" x14ac:dyDescent="0.25">
      <c r="B18" s="162" t="s">
        <v>167</v>
      </c>
      <c r="C18" s="167">
        <v>25000000</v>
      </c>
      <c r="D18" s="167">
        <v>25000000</v>
      </c>
      <c r="E18" s="167">
        <f t="shared" si="3"/>
        <v>0</v>
      </c>
      <c r="F18" s="167">
        <v>70500000</v>
      </c>
      <c r="G18" s="167">
        <v>70000000</v>
      </c>
      <c r="H18" s="163">
        <f t="shared" si="4"/>
        <v>500000</v>
      </c>
    </row>
    <row r="19" spans="2:9" x14ac:dyDescent="0.25">
      <c r="B19" s="162" t="s">
        <v>83</v>
      </c>
      <c r="C19" s="167">
        <v>219000</v>
      </c>
      <c r="D19" s="167">
        <v>220000</v>
      </c>
      <c r="E19" s="167">
        <f t="shared" si="3"/>
        <v>-1000</v>
      </c>
      <c r="F19" s="167">
        <v>2900000</v>
      </c>
      <c r="G19" s="167">
        <v>2818000</v>
      </c>
      <c r="H19" s="163">
        <f t="shared" si="4"/>
        <v>82000</v>
      </c>
    </row>
    <row r="20" spans="2:9" x14ac:dyDescent="0.25">
      <c r="B20" s="162" t="s">
        <v>4</v>
      </c>
      <c r="C20" s="167">
        <v>450000</v>
      </c>
      <c r="D20" s="167">
        <v>433000</v>
      </c>
      <c r="E20" s="167">
        <f t="shared" si="3"/>
        <v>17000</v>
      </c>
      <c r="F20" s="167">
        <v>1450000</v>
      </c>
      <c r="G20" s="167">
        <v>1339000</v>
      </c>
      <c r="H20" s="163">
        <f t="shared" si="4"/>
        <v>111000</v>
      </c>
    </row>
    <row r="21" spans="2:9" x14ac:dyDescent="0.25">
      <c r="B21" s="162" t="s">
        <v>84</v>
      </c>
      <c r="C21" s="167">
        <v>570800000</v>
      </c>
      <c r="D21" s="167">
        <v>565803285</v>
      </c>
      <c r="E21" s="167">
        <f t="shared" si="3"/>
        <v>4996715</v>
      </c>
      <c r="F21" s="167">
        <v>3000000000</v>
      </c>
      <c r="G21" s="167">
        <v>2221671576</v>
      </c>
      <c r="H21" s="163">
        <f t="shared" si="4"/>
        <v>778328424</v>
      </c>
    </row>
    <row r="22" spans="2:9" x14ac:dyDescent="0.25">
      <c r="B22" s="162" t="s">
        <v>229</v>
      </c>
      <c r="C22" s="167">
        <v>35000</v>
      </c>
      <c r="D22" s="167">
        <v>34890</v>
      </c>
      <c r="E22" s="167">
        <f>C22-D22</f>
        <v>110</v>
      </c>
      <c r="F22" s="167">
        <v>160000</v>
      </c>
      <c r="G22" s="167">
        <v>157340</v>
      </c>
      <c r="H22" s="163">
        <f>F22-G22</f>
        <v>2660</v>
      </c>
    </row>
    <row r="23" spans="2:9" x14ac:dyDescent="0.25">
      <c r="B23" s="162" t="s">
        <v>116</v>
      </c>
      <c r="C23" s="167">
        <v>16500000</v>
      </c>
      <c r="D23" s="167">
        <v>15278900</v>
      </c>
      <c r="E23" s="167">
        <f>C23-D23</f>
        <v>1221100</v>
      </c>
      <c r="F23" s="167">
        <v>133000000</v>
      </c>
      <c r="G23" s="167">
        <v>131215677</v>
      </c>
      <c r="H23" s="163">
        <f>F23-G23</f>
        <v>1784323</v>
      </c>
    </row>
    <row r="24" spans="2:9" s="166" customFormat="1" ht="14.25" x14ac:dyDescent="0.2">
      <c r="B24" s="157" t="s">
        <v>245</v>
      </c>
      <c r="C24" s="169">
        <f>SUM(C15:C23)</f>
        <v>825054000</v>
      </c>
      <c r="D24" s="169">
        <f>SUM(D15:D23)</f>
        <v>905696065</v>
      </c>
      <c r="E24" s="169">
        <f>SUM(E15:E23)</f>
        <v>-80642065</v>
      </c>
      <c r="F24" s="169">
        <f>SUM(F15:F23)</f>
        <v>4368010000</v>
      </c>
      <c r="G24" s="169">
        <f t="shared" ref="G24" si="5">SUM(G15:G23)</f>
        <v>3624694262</v>
      </c>
      <c r="H24" s="169">
        <f>SUM(H15:H23)</f>
        <v>743315738</v>
      </c>
      <c r="I24" s="165"/>
    </row>
    <row r="25" spans="2:9" ht="15.75" x14ac:dyDescent="0.25">
      <c r="B25" s="170"/>
      <c r="C25" s="225"/>
      <c r="D25" s="225"/>
      <c r="E25" s="225"/>
      <c r="F25" s="225"/>
      <c r="G25" s="225"/>
      <c r="H25" s="225"/>
    </row>
    <row r="26" spans="2:9" ht="15.75" x14ac:dyDescent="0.25">
      <c r="B26" s="171" t="s">
        <v>256</v>
      </c>
      <c r="C26" s="153"/>
      <c r="D26" s="156"/>
      <c r="E26" s="156"/>
      <c r="F26" s="156"/>
      <c r="G26" s="156"/>
      <c r="H26" s="156"/>
    </row>
    <row r="27" spans="2:9" ht="15.75" x14ac:dyDescent="0.25">
      <c r="B27" s="171"/>
      <c r="C27" s="156"/>
      <c r="D27" s="156"/>
      <c r="E27" s="156"/>
      <c r="F27" s="156"/>
      <c r="G27" s="156"/>
      <c r="H27" s="156"/>
    </row>
    <row r="28" spans="2:9" ht="15.75" x14ac:dyDescent="0.25">
      <c r="B28" s="172" t="s">
        <v>279</v>
      </c>
      <c r="C28" s="156"/>
      <c r="D28" s="156"/>
      <c r="E28" s="156"/>
      <c r="F28" s="156"/>
      <c r="G28" s="156"/>
      <c r="H28" s="156"/>
    </row>
    <row r="29" spans="2:9" ht="15.75" x14ac:dyDescent="0.25">
      <c r="B29" s="172" t="s">
        <v>218</v>
      </c>
      <c r="C29" s="156"/>
      <c r="D29" s="156"/>
      <c r="E29" s="156"/>
      <c r="F29" s="156"/>
      <c r="G29" s="156"/>
      <c r="H29" s="156"/>
    </row>
    <row r="30" spans="2:9" ht="15.75" x14ac:dyDescent="0.25">
      <c r="B30" s="172" t="s">
        <v>219</v>
      </c>
      <c r="C30" s="156"/>
      <c r="D30" s="156"/>
      <c r="E30" s="156"/>
      <c r="F30" s="156"/>
      <c r="G30" s="156"/>
      <c r="H30" s="156"/>
    </row>
    <row r="31" spans="2:9" ht="15.75" x14ac:dyDescent="0.25">
      <c r="B31" s="170"/>
      <c r="C31" s="156"/>
      <c r="D31" s="156"/>
      <c r="E31" s="156"/>
      <c r="F31" s="156"/>
      <c r="G31" s="156"/>
      <c r="H31" s="156"/>
    </row>
    <row r="32" spans="2:9" ht="15.75" x14ac:dyDescent="0.25">
      <c r="B32" s="170"/>
      <c r="C32" s="156"/>
      <c r="D32" s="156"/>
      <c r="E32" s="156"/>
      <c r="F32" s="156"/>
      <c r="G32" s="156"/>
      <c r="H32" s="156"/>
    </row>
    <row r="33" spans="2:8" x14ac:dyDescent="0.25">
      <c r="B33" s="173" t="s">
        <v>222</v>
      </c>
      <c r="C33" s="156"/>
      <c r="D33" s="156"/>
      <c r="E33" s="156"/>
      <c r="F33" s="156"/>
      <c r="G33" s="156"/>
      <c r="H33" s="156"/>
    </row>
    <row r="34" spans="2:8" ht="15.75" x14ac:dyDescent="0.25">
      <c r="B34" s="174"/>
      <c r="C34" s="156"/>
      <c r="D34" s="156"/>
      <c r="E34" s="156"/>
      <c r="F34" s="156"/>
      <c r="G34" s="156"/>
      <c r="H34" s="156"/>
    </row>
    <row r="35" spans="2:8" ht="15.75" x14ac:dyDescent="0.25">
      <c r="B35" s="174"/>
      <c r="C35" s="156"/>
      <c r="D35" s="156"/>
      <c r="E35" s="156"/>
      <c r="F35" s="156"/>
      <c r="G35" s="156"/>
      <c r="H35" s="156"/>
    </row>
    <row r="36" spans="2:8" ht="15.75" x14ac:dyDescent="0.25">
      <c r="B36" s="174"/>
      <c r="C36" s="156"/>
      <c r="D36" s="156"/>
      <c r="E36" s="156"/>
      <c r="F36" s="156"/>
      <c r="G36" s="156"/>
      <c r="H36" s="156"/>
    </row>
    <row r="37" spans="2:8" ht="15.75" x14ac:dyDescent="0.25">
      <c r="B37" s="170" t="s">
        <v>6</v>
      </c>
      <c r="C37" s="156"/>
      <c r="D37" s="156"/>
      <c r="E37" s="156"/>
      <c r="G37" s="175" t="s">
        <v>6</v>
      </c>
      <c r="H37" s="156"/>
    </row>
    <row r="38" spans="2:8" ht="15.75" x14ac:dyDescent="0.25">
      <c r="B38" s="176" t="s">
        <v>246</v>
      </c>
      <c r="C38" s="156"/>
      <c r="D38" s="156"/>
      <c r="E38" s="156"/>
      <c r="F38" s="156"/>
      <c r="G38" s="176" t="s">
        <v>247</v>
      </c>
      <c r="H38" s="156"/>
    </row>
    <row r="39" spans="2:8" ht="15.75" x14ac:dyDescent="0.25">
      <c r="B39" s="170"/>
      <c r="C39" s="156"/>
      <c r="D39" s="156"/>
      <c r="E39" s="156"/>
      <c r="F39" s="156"/>
      <c r="G39" s="156"/>
      <c r="H39" s="156"/>
    </row>
    <row r="40" spans="2:8" ht="15.75" x14ac:dyDescent="0.25">
      <c r="B40" s="170"/>
      <c r="C40" s="156"/>
      <c r="D40" s="156"/>
      <c r="E40" s="156"/>
      <c r="F40" s="156"/>
      <c r="G40" s="156"/>
      <c r="H40" s="156"/>
    </row>
  </sheetData>
  <pageMargins left="0.7" right="0.7" top="0.75" bottom="0.75" header="0.3" footer="0.3"/>
  <pageSetup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workbookViewId="0">
      <selection activeCell="B30" sqref="B30"/>
    </sheetView>
  </sheetViews>
  <sheetFormatPr defaultRowHeight="15" x14ac:dyDescent="0.25"/>
  <cols>
    <col min="2" max="2" width="47.42578125" customWidth="1"/>
    <col min="3" max="3" width="20.5703125" customWidth="1"/>
    <col min="4" max="4" width="22" customWidth="1"/>
  </cols>
  <sheetData>
    <row r="3" spans="2:5" ht="15.75" x14ac:dyDescent="0.25">
      <c r="B3" s="32" t="s">
        <v>117</v>
      </c>
    </row>
    <row r="4" spans="2:5" ht="15.75" x14ac:dyDescent="0.25">
      <c r="B4" s="29"/>
    </row>
    <row r="5" spans="2:5" ht="15.75" x14ac:dyDescent="0.25">
      <c r="B5" s="29"/>
    </row>
    <row r="6" spans="2:5" x14ac:dyDescent="0.25">
      <c r="B6" s="33"/>
      <c r="C6" s="34" t="s">
        <v>118</v>
      </c>
      <c r="D6" s="227" t="s">
        <v>119</v>
      </c>
      <c r="E6" s="227"/>
    </row>
    <row r="7" spans="2:5" x14ac:dyDescent="0.25">
      <c r="B7" s="33"/>
      <c r="C7" s="34" t="s">
        <v>1</v>
      </c>
      <c r="D7" s="227" t="s">
        <v>1</v>
      </c>
      <c r="E7" s="227"/>
    </row>
    <row r="8" spans="2:5" ht="15.75" x14ac:dyDescent="0.25">
      <c r="B8" s="35" t="s">
        <v>120</v>
      </c>
      <c r="C8" s="36" t="s">
        <v>121</v>
      </c>
      <c r="D8" s="36" t="s">
        <v>121</v>
      </c>
      <c r="E8" s="37"/>
    </row>
    <row r="9" spans="2:5" ht="16.5" thickBot="1" x14ac:dyDescent="0.3">
      <c r="B9" s="35"/>
      <c r="C9" s="36"/>
      <c r="D9" s="36"/>
      <c r="E9" s="37"/>
    </row>
    <row r="10" spans="2:5" ht="16.5" thickBot="1" x14ac:dyDescent="0.3">
      <c r="B10" s="38" t="s">
        <v>86</v>
      </c>
      <c r="C10" s="39" t="s">
        <v>121</v>
      </c>
      <c r="D10" s="39" t="s">
        <v>121</v>
      </c>
      <c r="E10" s="37"/>
    </row>
    <row r="11" spans="2:5" ht="16.5" thickTop="1" x14ac:dyDescent="0.25">
      <c r="B11" s="29"/>
    </row>
    <row r="12" spans="2:5" ht="15.75" x14ac:dyDescent="0.25">
      <c r="B12" s="29"/>
    </row>
    <row r="13" spans="2:5" ht="15.75" x14ac:dyDescent="0.25">
      <c r="B13" s="32" t="s">
        <v>122</v>
      </c>
    </row>
    <row r="14" spans="2:5" ht="15.75" x14ac:dyDescent="0.25">
      <c r="B14" s="29"/>
    </row>
    <row r="15" spans="2:5" ht="15.75" x14ac:dyDescent="0.25">
      <c r="B15" s="29"/>
    </row>
    <row r="16" spans="2:5" x14ac:dyDescent="0.25">
      <c r="B16" s="33"/>
      <c r="C16" s="34" t="s">
        <v>118</v>
      </c>
      <c r="D16" s="227" t="s">
        <v>119</v>
      </c>
      <c r="E16" s="227"/>
    </row>
    <row r="17" spans="1:7" x14ac:dyDescent="0.25">
      <c r="B17" s="33"/>
      <c r="C17" s="34" t="s">
        <v>1</v>
      </c>
      <c r="D17" s="227" t="s">
        <v>1</v>
      </c>
      <c r="E17" s="227"/>
    </row>
    <row r="18" spans="1:7" ht="15.75" x14ac:dyDescent="0.25">
      <c r="B18" s="35" t="s">
        <v>123</v>
      </c>
      <c r="C18" s="36" t="s">
        <v>121</v>
      </c>
      <c r="D18" s="36" t="s">
        <v>121</v>
      </c>
      <c r="E18" s="37"/>
    </row>
    <row r="19" spans="1:7" ht="16.5" thickBot="1" x14ac:dyDescent="0.3">
      <c r="B19" s="35"/>
      <c r="C19" s="36"/>
      <c r="D19" s="36"/>
      <c r="E19" s="37"/>
    </row>
    <row r="20" spans="1:7" ht="16.5" thickBot="1" x14ac:dyDescent="0.3">
      <c r="B20" s="38" t="s">
        <v>86</v>
      </c>
      <c r="C20" s="39" t="s">
        <v>121</v>
      </c>
      <c r="D20" s="39" t="s">
        <v>121</v>
      </c>
      <c r="E20" s="37"/>
    </row>
    <row r="21" spans="1:7" ht="15.75" thickTop="1" x14ac:dyDescent="0.25"/>
    <row r="23" spans="1:7" ht="51" customHeight="1" x14ac:dyDescent="0.25">
      <c r="A23" s="228" t="s">
        <v>110</v>
      </c>
      <c r="B23" s="228"/>
      <c r="C23" s="228"/>
      <c r="D23" s="228"/>
      <c r="E23" s="17"/>
      <c r="F23" s="17"/>
    </row>
    <row r="24" spans="1:7" x14ac:dyDescent="0.25">
      <c r="A24" s="1"/>
      <c r="B24" s="5"/>
      <c r="C24" s="15"/>
      <c r="D24" s="22"/>
    </row>
    <row r="25" spans="1:7" ht="15.75" x14ac:dyDescent="0.25">
      <c r="A25" s="3" t="s">
        <v>5</v>
      </c>
      <c r="B25" s="5"/>
      <c r="C25" s="15"/>
      <c r="D25" s="3" t="s">
        <v>12</v>
      </c>
    </row>
    <row r="26" spans="1:7" s="6" customFormat="1" ht="15.75" x14ac:dyDescent="0.25">
      <c r="A26" s="29" t="s">
        <v>140</v>
      </c>
      <c r="B26"/>
      <c r="C26" s="29" t="s">
        <v>141</v>
      </c>
      <c r="D26"/>
      <c r="E26"/>
      <c r="F26"/>
      <c r="G26"/>
    </row>
  </sheetData>
  <mergeCells count="5">
    <mergeCell ref="D6:E6"/>
    <mergeCell ref="D7:E7"/>
    <mergeCell ref="D16:E16"/>
    <mergeCell ref="D17:E17"/>
    <mergeCell ref="A23:D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H23" sqref="H23"/>
    </sheetView>
  </sheetViews>
  <sheetFormatPr defaultRowHeight="15" x14ac:dyDescent="0.25"/>
  <cols>
    <col min="1" max="1" width="3.85546875" style="178" customWidth="1"/>
    <col min="2" max="2" width="59.7109375" style="182" customWidth="1"/>
    <col min="3" max="7" width="20.7109375" style="179" customWidth="1"/>
    <col min="8" max="8" width="20.7109375" style="180" customWidth="1"/>
    <col min="9" max="16384" width="9.140625" style="179"/>
  </cols>
  <sheetData>
    <row r="1" spans="2:9" x14ac:dyDescent="0.25">
      <c r="B1" s="151" t="s">
        <v>253</v>
      </c>
    </row>
    <row r="2" spans="2:9" x14ac:dyDescent="0.25">
      <c r="B2" s="151" t="s">
        <v>168</v>
      </c>
    </row>
    <row r="3" spans="2:9" x14ac:dyDescent="0.25">
      <c r="B3" s="151" t="s">
        <v>169</v>
      </c>
    </row>
    <row r="5" spans="2:9" s="181" customFormat="1" ht="15.75" x14ac:dyDescent="0.25">
      <c r="B5" s="155" t="s">
        <v>238</v>
      </c>
      <c r="C5" s="182"/>
      <c r="D5" s="182"/>
      <c r="E5" s="182"/>
      <c r="F5" s="182"/>
      <c r="G5" s="182"/>
      <c r="H5" s="182"/>
      <c r="I5" s="183"/>
    </row>
    <row r="6" spans="2:9" s="181" customFormat="1" ht="15.75" x14ac:dyDescent="0.25">
      <c r="B6" s="155"/>
      <c r="C6" s="182"/>
      <c r="D6" s="182"/>
      <c r="E6" s="182"/>
      <c r="F6" s="182"/>
      <c r="G6" s="182"/>
      <c r="H6" s="182"/>
      <c r="I6" s="183"/>
    </row>
    <row r="7" spans="2:9" s="153" customFormat="1" ht="25.5" x14ac:dyDescent="0.25">
      <c r="B7" s="157" t="s">
        <v>114</v>
      </c>
      <c r="C7" s="158" t="s">
        <v>240</v>
      </c>
      <c r="D7" s="158" t="s">
        <v>241</v>
      </c>
      <c r="E7" s="158" t="s">
        <v>242</v>
      </c>
      <c r="F7" s="158" t="s">
        <v>243</v>
      </c>
      <c r="G7" s="158" t="s">
        <v>244</v>
      </c>
      <c r="H7" s="158" t="s">
        <v>242</v>
      </c>
      <c r="I7" s="154"/>
    </row>
    <row r="8" spans="2:9" s="153" customFormat="1" x14ac:dyDescent="0.25">
      <c r="B8" s="159"/>
      <c r="C8" s="160" t="s">
        <v>1</v>
      </c>
      <c r="D8" s="160" t="s">
        <v>1</v>
      </c>
      <c r="E8" s="160" t="s">
        <v>1</v>
      </c>
      <c r="F8" s="160" t="s">
        <v>1</v>
      </c>
      <c r="G8" s="160" t="s">
        <v>1</v>
      </c>
      <c r="H8" s="160" t="s">
        <v>1</v>
      </c>
      <c r="I8" s="154"/>
    </row>
    <row r="9" spans="2:9" s="153" customFormat="1" x14ac:dyDescent="0.25">
      <c r="B9" s="157" t="s">
        <v>115</v>
      </c>
      <c r="C9" s="161"/>
      <c r="D9" s="161"/>
      <c r="E9" s="161"/>
      <c r="F9" s="161"/>
      <c r="G9" s="161"/>
      <c r="H9" s="161"/>
      <c r="I9" s="154"/>
    </row>
    <row r="10" spans="2:9" s="153" customFormat="1" x14ac:dyDescent="0.25">
      <c r="B10" s="162" t="s">
        <v>255</v>
      </c>
      <c r="C10" s="163">
        <f>'Stmt of approp combined'!C10*0.7</f>
        <v>672000000</v>
      </c>
      <c r="D10" s="163">
        <f>'Stmt of approp combined'!D10*0.7</f>
        <v>665000000</v>
      </c>
      <c r="E10" s="163">
        <f>C10-D10</f>
        <v>7000000</v>
      </c>
      <c r="F10" s="163">
        <f>'Stmt of approp combined'!F10*0.7</f>
        <v>2590000000</v>
      </c>
      <c r="G10" s="163">
        <f>'Stmt of approp combined'!G10*0.7</f>
        <v>2576000000</v>
      </c>
      <c r="H10" s="163">
        <f>F10-G10</f>
        <v>14000000</v>
      </c>
      <c r="I10" s="154"/>
    </row>
    <row r="11" spans="2:9" s="153" customFormat="1" x14ac:dyDescent="0.25">
      <c r="B11" s="162" t="s">
        <v>80</v>
      </c>
      <c r="C11" s="163">
        <f>'Stmt of approp combined'!C11*0.7</f>
        <v>2660000</v>
      </c>
      <c r="D11" s="163">
        <f>'Stmt of approp combined'!D11*0.7</f>
        <v>2572500</v>
      </c>
      <c r="E11" s="163">
        <f t="shared" ref="E11:E12" si="0">C11-D11</f>
        <v>87500</v>
      </c>
      <c r="F11" s="163">
        <f>'Stmt of approp combined'!F11*0.7</f>
        <v>10500000</v>
      </c>
      <c r="G11" s="163">
        <f>'Stmt of approp combined'!G11*0.7</f>
        <v>10152790.199999999</v>
      </c>
      <c r="H11" s="163">
        <f t="shared" ref="H11:H12" si="1">F11-G11</f>
        <v>347209.80000000075</v>
      </c>
      <c r="I11" s="154"/>
    </row>
    <row r="12" spans="2:9" s="153" customFormat="1" x14ac:dyDescent="0.25">
      <c r="B12" s="162" t="s">
        <v>249</v>
      </c>
      <c r="C12" s="163">
        <f>'Stmt of approp combined'!C12*0.7</f>
        <v>12075000</v>
      </c>
      <c r="D12" s="163">
        <f>'Stmt of approp combined'!D12*0.7</f>
        <v>11200000</v>
      </c>
      <c r="E12" s="163">
        <f t="shared" si="0"/>
        <v>875000</v>
      </c>
      <c r="F12" s="163">
        <f>'Stmt of approp combined'!F12*0.7</f>
        <v>55300000</v>
      </c>
      <c r="G12" s="163">
        <f>'Stmt of approp combined'!G12*0.7</f>
        <v>54810000</v>
      </c>
      <c r="H12" s="163">
        <f t="shared" si="1"/>
        <v>490000</v>
      </c>
      <c r="I12" s="154"/>
    </row>
    <row r="13" spans="2:9" s="166" customFormat="1" ht="14.25" x14ac:dyDescent="0.2">
      <c r="B13" s="157" t="s">
        <v>190</v>
      </c>
      <c r="C13" s="164">
        <f t="shared" ref="C13:H13" si="2">SUM(C10:C12)</f>
        <v>686735000</v>
      </c>
      <c r="D13" s="164">
        <f t="shared" si="2"/>
        <v>678772500</v>
      </c>
      <c r="E13" s="164">
        <f t="shared" si="2"/>
        <v>7962500</v>
      </c>
      <c r="F13" s="164">
        <f t="shared" si="2"/>
        <v>2655800000</v>
      </c>
      <c r="G13" s="164">
        <f t="shared" si="2"/>
        <v>2640962790.1999998</v>
      </c>
      <c r="H13" s="164">
        <f t="shared" si="2"/>
        <v>14837209.800000001</v>
      </c>
      <c r="I13" s="165"/>
    </row>
    <row r="14" spans="2:9" s="153" customFormat="1" x14ac:dyDescent="0.25">
      <c r="B14" s="157" t="s">
        <v>112</v>
      </c>
      <c r="C14" s="163"/>
      <c r="D14" s="163"/>
      <c r="E14" s="163"/>
      <c r="F14" s="163"/>
      <c r="G14" s="163"/>
      <c r="H14" s="163"/>
      <c r="I14" s="154"/>
    </row>
    <row r="15" spans="2:9" s="153" customFormat="1" x14ac:dyDescent="0.25">
      <c r="B15" s="162" t="s">
        <v>2</v>
      </c>
      <c r="C15" s="167">
        <f>'Stmt of approp combined'!C15*0.7</f>
        <v>140000000</v>
      </c>
      <c r="D15" s="167">
        <f>'Stmt of approp combined'!D15*0.7</f>
        <v>201168187.5</v>
      </c>
      <c r="E15" s="167">
        <f>C15-D15</f>
        <v>-61168187.5</v>
      </c>
      <c r="F15" s="167">
        <f>'Stmt of approp combined'!F15*0.7</f>
        <v>777000000</v>
      </c>
      <c r="G15" s="167">
        <f>'Stmt of approp combined'!G15*0.7</f>
        <v>804672750</v>
      </c>
      <c r="H15" s="163">
        <f>F15-G15</f>
        <v>-27672750</v>
      </c>
      <c r="I15" s="154"/>
    </row>
    <row r="16" spans="2:9" s="153" customFormat="1" x14ac:dyDescent="0.25">
      <c r="B16" s="162" t="s">
        <v>81</v>
      </c>
      <c r="C16" s="167">
        <f>'Stmt of approp combined'!C16*0.7</f>
        <v>5285000</v>
      </c>
      <c r="D16" s="167">
        <f>'Stmt of approp combined'!D16*0.7</f>
        <v>5280005.5</v>
      </c>
      <c r="E16" s="167">
        <f t="shared" ref="E16:E23" si="3">C16-D16</f>
        <v>4994.5</v>
      </c>
      <c r="F16" s="167">
        <f>'Stmt of approp combined'!F16*0.7</f>
        <v>21000000</v>
      </c>
      <c r="G16" s="167">
        <f>'Stmt of approp combined'!G16*0.7</f>
        <v>20622118.299999997</v>
      </c>
      <c r="H16" s="163">
        <f t="shared" ref="H16:H23" si="4">F16-G16</f>
        <v>377881.70000000298</v>
      </c>
      <c r="I16" s="154"/>
    </row>
    <row r="17" spans="2:9" s="153" customFormat="1" x14ac:dyDescent="0.25">
      <c r="B17" s="162" t="s">
        <v>82</v>
      </c>
      <c r="C17" s="167">
        <f>'Stmt of approp combined'!C17*0.7</f>
        <v>3150000</v>
      </c>
      <c r="D17" s="167">
        <f>'Stmt of approp combined'!D17*0.7</f>
        <v>2800000</v>
      </c>
      <c r="E17" s="167">
        <f t="shared" si="3"/>
        <v>350000</v>
      </c>
      <c r="F17" s="167">
        <f>'Stmt of approp combined'!F17*0.7</f>
        <v>14000000</v>
      </c>
      <c r="G17" s="167">
        <f>'Stmt of approp combined'!G17*0.7</f>
        <v>12950000</v>
      </c>
      <c r="H17" s="163">
        <f t="shared" si="4"/>
        <v>1050000</v>
      </c>
      <c r="I17" s="154"/>
    </row>
    <row r="18" spans="2:9" s="153" customFormat="1" x14ac:dyDescent="0.25">
      <c r="B18" s="162" t="s">
        <v>167</v>
      </c>
      <c r="C18" s="167">
        <f>'Stmt of approp combined'!C18*0.7</f>
        <v>17500000</v>
      </c>
      <c r="D18" s="167">
        <f>'Stmt of approp combined'!D18*0.7</f>
        <v>17500000</v>
      </c>
      <c r="E18" s="167">
        <f t="shared" si="3"/>
        <v>0</v>
      </c>
      <c r="F18" s="167">
        <f>'Stmt of approp combined'!F18*0.7</f>
        <v>49350000</v>
      </c>
      <c r="G18" s="167">
        <f>'Stmt of approp combined'!G18*0.7</f>
        <v>49000000</v>
      </c>
      <c r="H18" s="163">
        <f t="shared" si="4"/>
        <v>350000</v>
      </c>
      <c r="I18" s="154"/>
    </row>
    <row r="19" spans="2:9" s="153" customFormat="1" x14ac:dyDescent="0.25">
      <c r="B19" s="162" t="s">
        <v>83</v>
      </c>
      <c r="C19" s="167">
        <f>'Stmt of approp combined'!C19*0.7</f>
        <v>153300</v>
      </c>
      <c r="D19" s="167">
        <f>'Stmt of approp combined'!D19*0.7</f>
        <v>154000</v>
      </c>
      <c r="E19" s="167">
        <f t="shared" si="3"/>
        <v>-700</v>
      </c>
      <c r="F19" s="167">
        <f>'Stmt of approp combined'!F19*0.7</f>
        <v>2029999.9999999998</v>
      </c>
      <c r="G19" s="167">
        <f>'Stmt of approp combined'!G19*0.7</f>
        <v>1972599.9999999998</v>
      </c>
      <c r="H19" s="163">
        <f t="shared" si="4"/>
        <v>57400</v>
      </c>
      <c r="I19" s="154"/>
    </row>
    <row r="20" spans="2:9" s="153" customFormat="1" x14ac:dyDescent="0.25">
      <c r="B20" s="162" t="s">
        <v>4</v>
      </c>
      <c r="C20" s="167">
        <f>'Stmt of approp combined'!C20*0.7</f>
        <v>315000</v>
      </c>
      <c r="D20" s="167">
        <f>'Stmt of approp combined'!D20*0.7</f>
        <v>303100</v>
      </c>
      <c r="E20" s="167">
        <f t="shared" si="3"/>
        <v>11900</v>
      </c>
      <c r="F20" s="167">
        <f>'Stmt of approp combined'!F20*0.7</f>
        <v>1014999.9999999999</v>
      </c>
      <c r="G20" s="167">
        <f>'Stmt of approp combined'!G20*0.7</f>
        <v>937299.99999999988</v>
      </c>
      <c r="H20" s="163">
        <f t="shared" si="4"/>
        <v>77700</v>
      </c>
      <c r="I20" s="154"/>
    </row>
    <row r="21" spans="2:9" s="153" customFormat="1" x14ac:dyDescent="0.25">
      <c r="B21" s="162" t="s">
        <v>84</v>
      </c>
      <c r="C21" s="167">
        <f>'Stmt of approp combined'!C21*0.7</f>
        <v>399560000</v>
      </c>
      <c r="D21" s="167">
        <f>'Stmt of approp combined'!D21*0.7</f>
        <v>396062299.5</v>
      </c>
      <c r="E21" s="167">
        <f t="shared" si="3"/>
        <v>3497700.5</v>
      </c>
      <c r="F21" s="167">
        <f>'Stmt of approp combined'!F21*0.7</f>
        <v>2099999999.9999998</v>
      </c>
      <c r="G21" s="167">
        <f>'Stmt of approp combined'!G21*0.7</f>
        <v>1555170103.1999998</v>
      </c>
      <c r="H21" s="163">
        <f t="shared" si="4"/>
        <v>544829896.79999995</v>
      </c>
      <c r="I21" s="154"/>
    </row>
    <row r="22" spans="2:9" s="153" customFormat="1" x14ac:dyDescent="0.25">
      <c r="B22" s="162" t="s">
        <v>229</v>
      </c>
      <c r="C22" s="167">
        <f>'Stmt of approp combined'!C22*0.7</f>
        <v>24500</v>
      </c>
      <c r="D22" s="167">
        <f>'Stmt of approp combined'!D22*0.7</f>
        <v>24423</v>
      </c>
      <c r="E22" s="167">
        <f t="shared" si="3"/>
        <v>77</v>
      </c>
      <c r="F22" s="167">
        <f>'Stmt of approp combined'!F22*0.7</f>
        <v>112000</v>
      </c>
      <c r="G22" s="167">
        <f>'Stmt of approp combined'!G22*0.7</f>
        <v>110138</v>
      </c>
      <c r="H22" s="163">
        <f t="shared" si="4"/>
        <v>1862</v>
      </c>
      <c r="I22" s="154"/>
    </row>
    <row r="23" spans="2:9" s="153" customFormat="1" x14ac:dyDescent="0.25">
      <c r="B23" s="162" t="s">
        <v>116</v>
      </c>
      <c r="C23" s="167">
        <f>'Stmt of approp combined'!C23*0.7</f>
        <v>11550000</v>
      </c>
      <c r="D23" s="167">
        <f>'Stmt of approp combined'!D23*0.7</f>
        <v>10695230</v>
      </c>
      <c r="E23" s="167">
        <f t="shared" si="3"/>
        <v>854770</v>
      </c>
      <c r="F23" s="167">
        <f>'Stmt of approp combined'!F23*0.7</f>
        <v>93100000</v>
      </c>
      <c r="G23" s="167">
        <f>'Stmt of approp combined'!G23*0.7</f>
        <v>91850973.899999991</v>
      </c>
      <c r="H23" s="163">
        <f t="shared" si="4"/>
        <v>1249026.1000000089</v>
      </c>
      <c r="I23" s="154"/>
    </row>
    <row r="24" spans="2:9" s="153" customFormat="1" x14ac:dyDescent="0.25">
      <c r="B24" s="157" t="s">
        <v>245</v>
      </c>
      <c r="C24" s="169">
        <f t="shared" ref="C24:H24" si="5">SUM(C15:C23)</f>
        <v>577537800</v>
      </c>
      <c r="D24" s="169">
        <f t="shared" si="5"/>
        <v>633987245.5</v>
      </c>
      <c r="E24" s="169">
        <f t="shared" si="5"/>
        <v>-56449445.5</v>
      </c>
      <c r="F24" s="169">
        <f t="shared" si="5"/>
        <v>3057607000</v>
      </c>
      <c r="G24" s="169">
        <f t="shared" si="5"/>
        <v>2537285983.4000001</v>
      </c>
      <c r="H24" s="169">
        <f t="shared" si="5"/>
        <v>520321016.59999996</v>
      </c>
      <c r="I24" s="154"/>
    </row>
    <row r="25" spans="2:9" s="153" customFormat="1" x14ac:dyDescent="0.25">
      <c r="B25" s="184"/>
      <c r="C25" s="185"/>
      <c r="D25" s="185"/>
      <c r="E25" s="185"/>
      <c r="F25" s="185"/>
      <c r="G25" s="185"/>
      <c r="H25" s="185"/>
      <c r="I25" s="154"/>
    </row>
    <row r="26" spans="2:9" s="153" customFormat="1" ht="15.75" x14ac:dyDescent="0.25">
      <c r="B26" s="171" t="s">
        <v>256</v>
      </c>
      <c r="D26" s="156"/>
      <c r="E26" s="156"/>
      <c r="F26" s="156"/>
      <c r="G26" s="156"/>
      <c r="H26" s="156"/>
      <c r="I26" s="154"/>
    </row>
    <row r="27" spans="2:9" s="181" customFormat="1" ht="15.75" x14ac:dyDescent="0.25">
      <c r="B27" s="171"/>
      <c r="C27" s="182"/>
      <c r="D27" s="182"/>
      <c r="E27" s="182"/>
      <c r="F27" s="182"/>
      <c r="G27" s="182"/>
      <c r="H27" s="182"/>
      <c r="I27" s="183"/>
    </row>
    <row r="28" spans="2:9" s="181" customFormat="1" ht="15.75" x14ac:dyDescent="0.25">
      <c r="B28" s="172" t="s">
        <v>217</v>
      </c>
      <c r="C28" s="182"/>
      <c r="D28" s="182"/>
      <c r="E28" s="182"/>
      <c r="F28" s="182"/>
      <c r="G28" s="182"/>
      <c r="H28" s="182"/>
      <c r="I28" s="183"/>
    </row>
    <row r="29" spans="2:9" s="181" customFormat="1" ht="15.75" x14ac:dyDescent="0.25">
      <c r="B29" s="172" t="s">
        <v>218</v>
      </c>
      <c r="C29" s="182"/>
      <c r="D29" s="182"/>
      <c r="E29" s="182"/>
      <c r="F29" s="182"/>
      <c r="G29" s="182"/>
      <c r="H29" s="182"/>
      <c r="I29" s="183"/>
    </row>
    <row r="30" spans="2:9" s="181" customFormat="1" ht="15.75" x14ac:dyDescent="0.25">
      <c r="B30" s="172" t="s">
        <v>219</v>
      </c>
      <c r="C30" s="182"/>
      <c r="D30" s="182"/>
      <c r="E30" s="182"/>
      <c r="F30" s="182"/>
      <c r="G30" s="182"/>
      <c r="H30" s="182"/>
      <c r="I30" s="183"/>
    </row>
    <row r="31" spans="2:9" s="181" customFormat="1" ht="15.75" x14ac:dyDescent="0.25">
      <c r="B31" s="172" t="s">
        <v>220</v>
      </c>
      <c r="C31" s="182"/>
      <c r="D31" s="182"/>
      <c r="E31" s="182"/>
      <c r="F31" s="182"/>
      <c r="G31" s="182"/>
      <c r="H31" s="182"/>
      <c r="I31" s="183"/>
    </row>
    <row r="32" spans="2:9" s="181" customFormat="1" ht="15.75" x14ac:dyDescent="0.25">
      <c r="B32" s="172" t="s">
        <v>221</v>
      </c>
      <c r="C32" s="182"/>
      <c r="D32" s="182"/>
      <c r="E32" s="182"/>
      <c r="F32" s="182"/>
      <c r="G32" s="182"/>
      <c r="H32" s="182"/>
      <c r="I32" s="183"/>
    </row>
    <row r="33" spans="2:9" s="181" customFormat="1" ht="15.75" x14ac:dyDescent="0.25">
      <c r="B33" s="170"/>
      <c r="C33" s="182"/>
      <c r="D33" s="182"/>
      <c r="E33" s="182"/>
      <c r="F33" s="182"/>
      <c r="G33" s="182"/>
      <c r="H33" s="182"/>
      <c r="I33" s="183"/>
    </row>
    <row r="34" spans="2:9" s="181" customFormat="1" ht="15.75" x14ac:dyDescent="0.25">
      <c r="B34" s="170"/>
      <c r="C34" s="182"/>
      <c r="D34" s="182"/>
      <c r="E34" s="182"/>
      <c r="F34" s="182"/>
      <c r="G34" s="182"/>
      <c r="H34" s="182"/>
      <c r="I34" s="183"/>
    </row>
    <row r="35" spans="2:9" s="181" customFormat="1" x14ac:dyDescent="0.25">
      <c r="B35" s="173" t="s">
        <v>222</v>
      </c>
      <c r="C35" s="182"/>
      <c r="D35" s="182"/>
      <c r="E35" s="182"/>
      <c r="F35" s="182"/>
      <c r="G35" s="182"/>
      <c r="H35" s="182"/>
      <c r="I35" s="183"/>
    </row>
    <row r="36" spans="2:9" s="181" customFormat="1" ht="15.75" x14ac:dyDescent="0.25">
      <c r="B36" s="174"/>
      <c r="C36" s="182"/>
      <c r="D36" s="182"/>
      <c r="E36" s="182"/>
      <c r="F36" s="182"/>
      <c r="G36" s="182"/>
      <c r="H36" s="182"/>
      <c r="I36" s="183"/>
    </row>
    <row r="37" spans="2:9" s="181" customFormat="1" ht="15.75" x14ac:dyDescent="0.25">
      <c r="B37" s="174"/>
      <c r="C37" s="182"/>
      <c r="D37" s="182"/>
      <c r="E37" s="182"/>
      <c r="F37" s="182"/>
      <c r="G37" s="182"/>
      <c r="H37" s="182"/>
      <c r="I37" s="183"/>
    </row>
    <row r="38" spans="2:9" s="181" customFormat="1" ht="15.75" x14ac:dyDescent="0.25">
      <c r="B38" s="174"/>
      <c r="C38" s="182"/>
      <c r="D38" s="182"/>
      <c r="E38" s="182"/>
      <c r="F38" s="182"/>
      <c r="G38" s="182"/>
      <c r="H38" s="182"/>
      <c r="I38" s="183"/>
    </row>
    <row r="39" spans="2:9" s="153" customFormat="1" ht="15.75" x14ac:dyDescent="0.25">
      <c r="B39" s="170" t="s">
        <v>6</v>
      </c>
      <c r="C39" s="156"/>
      <c r="D39" s="156"/>
      <c r="E39" s="156"/>
      <c r="G39" s="175" t="s">
        <v>6</v>
      </c>
      <c r="H39" s="156"/>
      <c r="I39" s="154"/>
    </row>
    <row r="40" spans="2:9" s="153" customFormat="1" ht="15.75" x14ac:dyDescent="0.25">
      <c r="B40" s="176" t="s">
        <v>246</v>
      </c>
      <c r="C40" s="156"/>
      <c r="D40" s="156"/>
      <c r="E40" s="156"/>
      <c r="F40" s="156"/>
      <c r="G40" s="176" t="s">
        <v>247</v>
      </c>
      <c r="H40" s="156"/>
      <c r="I40" s="154"/>
    </row>
    <row r="41" spans="2:9" s="181" customFormat="1" ht="15.75" x14ac:dyDescent="0.25">
      <c r="B41" s="170"/>
      <c r="C41" s="182"/>
      <c r="D41" s="182"/>
      <c r="E41" s="182"/>
      <c r="F41" s="182"/>
      <c r="G41" s="182"/>
      <c r="H41" s="182"/>
      <c r="I41" s="183"/>
    </row>
  </sheetData>
  <pageMargins left="0.7" right="0.7" top="0.75" bottom="0.75" header="0.3" footer="0.3"/>
  <pageSetup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topLeftCell="A2" workbookViewId="0">
      <selection activeCell="G12" sqref="G12"/>
    </sheetView>
  </sheetViews>
  <sheetFormatPr defaultRowHeight="15" x14ac:dyDescent="0.25"/>
  <cols>
    <col min="1" max="1" width="4.42578125" style="179" customWidth="1"/>
    <col min="2" max="2" width="59.7109375" style="178" customWidth="1"/>
    <col min="3" max="3" width="20.7109375" style="182" customWidth="1"/>
    <col min="4" max="8" width="20.7109375" style="179" customWidth="1"/>
    <col min="9" max="9" width="9.140625" style="180"/>
    <col min="10" max="16384" width="9.140625" style="179"/>
  </cols>
  <sheetData>
    <row r="1" spans="2:9" x14ac:dyDescent="0.25">
      <c r="B1" s="151" t="s">
        <v>253</v>
      </c>
    </row>
    <row r="2" spans="2:9" x14ac:dyDescent="0.25">
      <c r="B2" s="151" t="s">
        <v>168</v>
      </c>
    </row>
    <row r="3" spans="2:9" x14ac:dyDescent="0.25">
      <c r="B3" s="151" t="s">
        <v>169</v>
      </c>
    </row>
    <row r="5" spans="2:9" s="181" customFormat="1" ht="15.75" x14ac:dyDescent="0.25">
      <c r="B5" s="155" t="s">
        <v>239</v>
      </c>
      <c r="C5" s="182"/>
      <c r="D5" s="182"/>
      <c r="E5" s="182"/>
      <c r="F5" s="182"/>
      <c r="G5" s="182"/>
      <c r="H5" s="182"/>
      <c r="I5" s="183"/>
    </row>
    <row r="6" spans="2:9" s="181" customFormat="1" ht="15.75" x14ac:dyDescent="0.25">
      <c r="B6" s="155"/>
      <c r="C6" s="182"/>
      <c r="D6" s="182"/>
      <c r="E6" s="182"/>
      <c r="F6" s="182"/>
      <c r="G6" s="182"/>
      <c r="H6" s="182"/>
      <c r="I6" s="183"/>
    </row>
    <row r="7" spans="2:9" s="153" customFormat="1" ht="25.5" x14ac:dyDescent="0.25">
      <c r="B7" s="157" t="s">
        <v>114</v>
      </c>
      <c r="C7" s="158" t="s">
        <v>240</v>
      </c>
      <c r="D7" s="158" t="s">
        <v>241</v>
      </c>
      <c r="E7" s="158" t="s">
        <v>242</v>
      </c>
      <c r="F7" s="158" t="s">
        <v>243</v>
      </c>
      <c r="G7" s="158" t="s">
        <v>244</v>
      </c>
      <c r="H7" s="158" t="s">
        <v>242</v>
      </c>
      <c r="I7" s="154"/>
    </row>
    <row r="8" spans="2:9" s="153" customFormat="1" x14ac:dyDescent="0.25">
      <c r="B8" s="159"/>
      <c r="C8" s="160" t="s">
        <v>1</v>
      </c>
      <c r="D8" s="160" t="s">
        <v>1</v>
      </c>
      <c r="E8" s="160" t="s">
        <v>1</v>
      </c>
      <c r="F8" s="160" t="s">
        <v>1</v>
      </c>
      <c r="G8" s="160" t="s">
        <v>1</v>
      </c>
      <c r="H8" s="160" t="s">
        <v>1</v>
      </c>
      <c r="I8" s="154"/>
    </row>
    <row r="9" spans="2:9" s="153" customFormat="1" x14ac:dyDescent="0.25">
      <c r="B9" s="157" t="s">
        <v>115</v>
      </c>
      <c r="C9" s="161"/>
      <c r="D9" s="161"/>
      <c r="E9" s="161"/>
      <c r="F9" s="161"/>
      <c r="G9" s="161"/>
      <c r="H9" s="161"/>
      <c r="I9" s="154"/>
    </row>
    <row r="10" spans="2:9" s="153" customFormat="1" x14ac:dyDescent="0.25">
      <c r="B10" s="162" t="s">
        <v>255</v>
      </c>
      <c r="C10" s="163">
        <f>'Stmt of approp combined'!C10*0.3</f>
        <v>288000000</v>
      </c>
      <c r="D10" s="163">
        <f>'Stmt of approp combined'!D10*0.3</f>
        <v>285000000</v>
      </c>
      <c r="E10" s="163">
        <f>C10-D10</f>
        <v>3000000</v>
      </c>
      <c r="F10" s="163">
        <f>'Stmt of approp combined'!F10*0.3</f>
        <v>1110000000</v>
      </c>
      <c r="G10" s="163">
        <f>'Stmt of approp combined'!G10*0.3</f>
        <v>1104000000</v>
      </c>
      <c r="H10" s="163">
        <f>F10-G10</f>
        <v>6000000</v>
      </c>
      <c r="I10" s="154"/>
    </row>
    <row r="11" spans="2:9" s="153" customFormat="1" x14ac:dyDescent="0.25">
      <c r="B11" s="162" t="s">
        <v>80</v>
      </c>
      <c r="C11" s="163">
        <f>'Stmt of approp combined'!C11*0.3</f>
        <v>1140000</v>
      </c>
      <c r="D11" s="163">
        <f>'Stmt of approp combined'!D11*0.3</f>
        <v>1102500</v>
      </c>
      <c r="E11" s="163">
        <f t="shared" ref="E11:E12" si="0">C11-D11</f>
        <v>37500</v>
      </c>
      <c r="F11" s="163">
        <f>'Stmt of approp combined'!F11*0.3</f>
        <v>4500000</v>
      </c>
      <c r="G11" s="163">
        <f>'Stmt of approp combined'!G11*0.3</f>
        <v>4351195.8</v>
      </c>
      <c r="H11" s="163">
        <f t="shared" ref="H11:H12" si="1">F11-G11</f>
        <v>148804.20000000019</v>
      </c>
      <c r="I11" s="154"/>
    </row>
    <row r="12" spans="2:9" s="153" customFormat="1" x14ac:dyDescent="0.25">
      <c r="B12" s="162" t="s">
        <v>249</v>
      </c>
      <c r="C12" s="163">
        <f>'Stmt of approp combined'!C12*0.3</f>
        <v>5175000</v>
      </c>
      <c r="D12" s="163">
        <f>'Stmt of approp combined'!D12*0.3</f>
        <v>4800000</v>
      </c>
      <c r="E12" s="163">
        <f t="shared" si="0"/>
        <v>375000</v>
      </c>
      <c r="F12" s="163">
        <f>'Stmt of approp combined'!F12*0.3</f>
        <v>23700000</v>
      </c>
      <c r="G12" s="163">
        <f>'Stmt of approp combined'!G12*0.3</f>
        <v>23490000</v>
      </c>
      <c r="H12" s="163">
        <f t="shared" si="1"/>
        <v>210000</v>
      </c>
      <c r="I12" s="154"/>
    </row>
    <row r="13" spans="2:9" s="166" customFormat="1" ht="14.25" x14ac:dyDescent="0.2">
      <c r="B13" s="157" t="s">
        <v>190</v>
      </c>
      <c r="C13" s="164">
        <f t="shared" ref="C13:H13" si="2">SUM(C10:C12)</f>
        <v>294315000</v>
      </c>
      <c r="D13" s="164">
        <f t="shared" si="2"/>
        <v>290902500</v>
      </c>
      <c r="E13" s="164">
        <f t="shared" si="2"/>
        <v>3412500</v>
      </c>
      <c r="F13" s="164">
        <f t="shared" si="2"/>
        <v>1138200000</v>
      </c>
      <c r="G13" s="164">
        <f t="shared" si="2"/>
        <v>1131841195.8</v>
      </c>
      <c r="H13" s="164">
        <f t="shared" si="2"/>
        <v>6358804.2000000002</v>
      </c>
      <c r="I13" s="165"/>
    </row>
    <row r="14" spans="2:9" s="153" customFormat="1" x14ac:dyDescent="0.25">
      <c r="B14" s="157" t="s">
        <v>112</v>
      </c>
      <c r="C14" s="163"/>
      <c r="D14" s="163"/>
      <c r="E14" s="163"/>
      <c r="F14" s="163"/>
      <c r="G14" s="163"/>
      <c r="H14" s="163"/>
      <c r="I14" s="154"/>
    </row>
    <row r="15" spans="2:9" s="153" customFormat="1" x14ac:dyDescent="0.25">
      <c r="B15" s="162" t="s">
        <v>2</v>
      </c>
      <c r="C15" s="167">
        <f>'Stmt of approp combined'!C15*0.3</f>
        <v>60000000</v>
      </c>
      <c r="D15" s="167">
        <f>'Stmt of approp combined'!D15*0.3</f>
        <v>86214937.5</v>
      </c>
      <c r="E15" s="167">
        <f>C15-D15</f>
        <v>-26214937.5</v>
      </c>
      <c r="F15" s="167">
        <f>'Stmt of approp combined'!F15*0.3</f>
        <v>333000000</v>
      </c>
      <c r="G15" s="167">
        <f>'Stmt of approp combined'!G15*0.3</f>
        <v>344859750</v>
      </c>
      <c r="H15" s="163">
        <f>F15-G15</f>
        <v>-11859750</v>
      </c>
      <c r="I15" s="154"/>
    </row>
    <row r="16" spans="2:9" s="153" customFormat="1" x14ac:dyDescent="0.25">
      <c r="B16" s="162" t="s">
        <v>81</v>
      </c>
      <c r="C16" s="167">
        <f>'Stmt of approp combined'!C16*0.3</f>
        <v>2265000</v>
      </c>
      <c r="D16" s="167">
        <f>'Stmt of approp combined'!D16*0.3</f>
        <v>2262859.5</v>
      </c>
      <c r="E16" s="167">
        <f t="shared" ref="E16:E23" si="3">C16-D16</f>
        <v>2140.5</v>
      </c>
      <c r="F16" s="167">
        <f>'Stmt of approp combined'!F16*0.3</f>
        <v>9000000</v>
      </c>
      <c r="G16" s="167">
        <f>'Stmt of approp combined'!G16*0.3</f>
        <v>8838050.6999999993</v>
      </c>
      <c r="H16" s="163">
        <f t="shared" ref="H16:H23" si="4">F16-G16</f>
        <v>161949.30000000075</v>
      </c>
      <c r="I16" s="154"/>
    </row>
    <row r="17" spans="2:9" s="153" customFormat="1" x14ac:dyDescent="0.25">
      <c r="B17" s="162" t="s">
        <v>82</v>
      </c>
      <c r="C17" s="167">
        <f>'Stmt of approp combined'!C17*0.3</f>
        <v>1350000</v>
      </c>
      <c r="D17" s="167">
        <f>'Stmt of approp combined'!D17*0.3</f>
        <v>1200000</v>
      </c>
      <c r="E17" s="167">
        <f t="shared" si="3"/>
        <v>150000</v>
      </c>
      <c r="F17" s="167">
        <f>'Stmt of approp combined'!F17*0.3</f>
        <v>6000000</v>
      </c>
      <c r="G17" s="167">
        <f>'Stmt of approp combined'!G17*0.3</f>
        <v>5550000</v>
      </c>
      <c r="H17" s="163">
        <f t="shared" si="4"/>
        <v>450000</v>
      </c>
      <c r="I17" s="154"/>
    </row>
    <row r="18" spans="2:9" s="153" customFormat="1" x14ac:dyDescent="0.25">
      <c r="B18" s="162" t="s">
        <v>167</v>
      </c>
      <c r="C18" s="167">
        <f>'Stmt of approp combined'!C18*0.3</f>
        <v>7500000</v>
      </c>
      <c r="D18" s="167">
        <f>'Stmt of approp combined'!D18*0.3</f>
        <v>7500000</v>
      </c>
      <c r="E18" s="167">
        <f t="shared" si="3"/>
        <v>0</v>
      </c>
      <c r="F18" s="167">
        <f>'Stmt of approp combined'!F18*0.3</f>
        <v>21150000</v>
      </c>
      <c r="G18" s="167">
        <f>'Stmt of approp combined'!G18*0.3</f>
        <v>21000000</v>
      </c>
      <c r="H18" s="163">
        <f t="shared" si="4"/>
        <v>150000</v>
      </c>
      <c r="I18" s="154"/>
    </row>
    <row r="19" spans="2:9" s="153" customFormat="1" x14ac:dyDescent="0.25">
      <c r="B19" s="162" t="s">
        <v>83</v>
      </c>
      <c r="C19" s="167">
        <f>'Stmt of approp combined'!C19*0.3</f>
        <v>65700</v>
      </c>
      <c r="D19" s="167">
        <f>'Stmt of approp combined'!D19*0.3</f>
        <v>66000</v>
      </c>
      <c r="E19" s="167">
        <f t="shared" si="3"/>
        <v>-300</v>
      </c>
      <c r="F19" s="167">
        <f>'Stmt of approp combined'!F19*0.3</f>
        <v>870000</v>
      </c>
      <c r="G19" s="167">
        <f>'Stmt of approp combined'!G19*0.3</f>
        <v>845400</v>
      </c>
      <c r="H19" s="163">
        <f t="shared" si="4"/>
        <v>24600</v>
      </c>
      <c r="I19" s="154"/>
    </row>
    <row r="20" spans="2:9" s="153" customFormat="1" x14ac:dyDescent="0.25">
      <c r="B20" s="162" t="s">
        <v>4</v>
      </c>
      <c r="C20" s="167">
        <f>'Stmt of approp combined'!C20*0.3</f>
        <v>135000</v>
      </c>
      <c r="D20" s="167">
        <f>'Stmt of approp combined'!D20*0.3</f>
        <v>129900</v>
      </c>
      <c r="E20" s="167">
        <f t="shared" si="3"/>
        <v>5100</v>
      </c>
      <c r="F20" s="167">
        <f>'Stmt of approp combined'!F20*0.3</f>
        <v>435000</v>
      </c>
      <c r="G20" s="167">
        <f>'Stmt of approp combined'!G20*0.3</f>
        <v>401700</v>
      </c>
      <c r="H20" s="163">
        <f t="shared" si="4"/>
        <v>33300</v>
      </c>
      <c r="I20" s="154"/>
    </row>
    <row r="21" spans="2:9" s="153" customFormat="1" x14ac:dyDescent="0.25">
      <c r="B21" s="162" t="s">
        <v>84</v>
      </c>
      <c r="C21" s="167">
        <f>'Stmt of approp combined'!C21*0.3</f>
        <v>171240000</v>
      </c>
      <c r="D21" s="167">
        <f>'Stmt of approp combined'!D21*0.3</f>
        <v>169740985.5</v>
      </c>
      <c r="E21" s="167">
        <f t="shared" si="3"/>
        <v>1499014.5</v>
      </c>
      <c r="F21" s="167">
        <f>'Stmt of approp combined'!F21*0.3</f>
        <v>900000000</v>
      </c>
      <c r="G21" s="167">
        <f>'Stmt of approp combined'!G21*0.3</f>
        <v>666501472.79999995</v>
      </c>
      <c r="H21" s="163">
        <f t="shared" si="4"/>
        <v>233498527.20000005</v>
      </c>
      <c r="I21" s="154"/>
    </row>
    <row r="22" spans="2:9" s="153" customFormat="1" x14ac:dyDescent="0.25">
      <c r="B22" s="162" t="s">
        <v>229</v>
      </c>
      <c r="C22" s="167">
        <f>'Stmt of approp combined'!C22*0.3</f>
        <v>10500</v>
      </c>
      <c r="D22" s="167">
        <f>'Stmt of approp combined'!D22*0.3</f>
        <v>10467</v>
      </c>
      <c r="E22" s="167">
        <f t="shared" si="3"/>
        <v>33</v>
      </c>
      <c r="F22" s="167">
        <f>'Stmt of approp combined'!F22*0.3</f>
        <v>48000</v>
      </c>
      <c r="G22" s="167">
        <f>'Stmt of approp combined'!G22*0.3</f>
        <v>47202</v>
      </c>
      <c r="H22" s="163">
        <f t="shared" si="4"/>
        <v>798</v>
      </c>
      <c r="I22" s="154"/>
    </row>
    <row r="23" spans="2:9" s="153" customFormat="1" x14ac:dyDescent="0.25">
      <c r="B23" s="162" t="s">
        <v>116</v>
      </c>
      <c r="C23" s="167">
        <f>'Stmt of approp combined'!C23*0.3</f>
        <v>4950000</v>
      </c>
      <c r="D23" s="167">
        <f>'Stmt of approp combined'!D23*0.3</f>
        <v>4583670</v>
      </c>
      <c r="E23" s="167">
        <f t="shared" si="3"/>
        <v>366330</v>
      </c>
      <c r="F23" s="167">
        <f>'Stmt of approp combined'!F23*0.3</f>
        <v>39900000</v>
      </c>
      <c r="G23" s="167">
        <f>'Stmt of approp combined'!G23*0.3</f>
        <v>39364703.100000001</v>
      </c>
      <c r="H23" s="163">
        <f t="shared" si="4"/>
        <v>535296.89999999851</v>
      </c>
      <c r="I23" s="154"/>
    </row>
    <row r="24" spans="2:9" s="153" customFormat="1" x14ac:dyDescent="0.25">
      <c r="B24" s="157" t="s">
        <v>245</v>
      </c>
      <c r="C24" s="169">
        <f t="shared" ref="C24:H24" si="5">SUM(C15:C23)</f>
        <v>247516200</v>
      </c>
      <c r="D24" s="169">
        <f t="shared" si="5"/>
        <v>271708819.5</v>
      </c>
      <c r="E24" s="169">
        <f t="shared" si="5"/>
        <v>-24192619.5</v>
      </c>
      <c r="F24" s="169">
        <f t="shared" si="5"/>
        <v>1310403000</v>
      </c>
      <c r="G24" s="169">
        <f t="shared" si="5"/>
        <v>1087408278.5999999</v>
      </c>
      <c r="H24" s="169">
        <f t="shared" si="5"/>
        <v>222994721.40000007</v>
      </c>
      <c r="I24" s="154"/>
    </row>
    <row r="25" spans="2:9" s="153" customFormat="1" x14ac:dyDescent="0.25">
      <c r="B25" s="184"/>
      <c r="C25" s="185"/>
      <c r="D25" s="185"/>
      <c r="E25" s="185"/>
      <c r="F25" s="185"/>
      <c r="G25" s="185"/>
      <c r="H25" s="185"/>
      <c r="I25" s="154"/>
    </row>
    <row r="26" spans="2:9" s="153" customFormat="1" ht="15.75" x14ac:dyDescent="0.25">
      <c r="B26" s="171" t="s">
        <v>256</v>
      </c>
      <c r="D26" s="156"/>
      <c r="E26" s="156"/>
      <c r="F26" s="156"/>
      <c r="G26" s="156"/>
      <c r="H26" s="156"/>
      <c r="I26" s="154"/>
    </row>
    <row r="27" spans="2:9" s="181" customFormat="1" ht="15.75" x14ac:dyDescent="0.25">
      <c r="B27" s="171"/>
      <c r="C27" s="182"/>
      <c r="D27" s="182"/>
      <c r="E27" s="182"/>
      <c r="F27" s="182"/>
      <c r="G27" s="182"/>
      <c r="H27" s="182"/>
      <c r="I27" s="183"/>
    </row>
    <row r="28" spans="2:9" s="181" customFormat="1" ht="15.75" x14ac:dyDescent="0.25">
      <c r="B28" s="172" t="s">
        <v>217</v>
      </c>
      <c r="C28" s="182"/>
      <c r="D28" s="182"/>
      <c r="E28" s="182"/>
      <c r="F28" s="182"/>
      <c r="G28" s="182"/>
      <c r="H28" s="182"/>
      <c r="I28" s="183"/>
    </row>
    <row r="29" spans="2:9" s="181" customFormat="1" ht="15.75" x14ac:dyDescent="0.25">
      <c r="B29" s="172" t="s">
        <v>218</v>
      </c>
      <c r="C29" s="182"/>
      <c r="D29" s="182"/>
      <c r="E29" s="182"/>
      <c r="F29" s="182"/>
      <c r="G29" s="182"/>
      <c r="H29" s="182"/>
      <c r="I29" s="183"/>
    </row>
    <row r="30" spans="2:9" s="181" customFormat="1" ht="15.75" x14ac:dyDescent="0.25">
      <c r="B30" s="172" t="s">
        <v>219</v>
      </c>
      <c r="C30" s="182"/>
      <c r="D30" s="182"/>
      <c r="E30" s="182"/>
      <c r="F30" s="182"/>
      <c r="G30" s="182"/>
      <c r="H30" s="182"/>
      <c r="I30" s="183"/>
    </row>
    <row r="31" spans="2:9" s="181" customFormat="1" ht="15.75" x14ac:dyDescent="0.25">
      <c r="B31" s="172" t="s">
        <v>220</v>
      </c>
      <c r="C31" s="182"/>
      <c r="D31" s="182"/>
      <c r="E31" s="182"/>
      <c r="F31" s="182"/>
      <c r="G31" s="182"/>
      <c r="H31" s="182"/>
      <c r="I31" s="183"/>
    </row>
    <row r="32" spans="2:9" s="181" customFormat="1" ht="15.75" x14ac:dyDescent="0.25">
      <c r="B32" s="172" t="s">
        <v>221</v>
      </c>
      <c r="C32" s="182"/>
      <c r="D32" s="182"/>
      <c r="E32" s="182"/>
      <c r="F32" s="182"/>
      <c r="G32" s="182"/>
      <c r="H32" s="182"/>
      <c r="I32" s="183"/>
    </row>
    <row r="33" spans="2:9" s="181" customFormat="1" ht="15.75" x14ac:dyDescent="0.25">
      <c r="B33" s="170"/>
      <c r="C33" s="182"/>
      <c r="D33" s="182"/>
      <c r="E33" s="182"/>
      <c r="F33" s="182"/>
      <c r="G33" s="182"/>
      <c r="H33" s="182"/>
      <c r="I33" s="183"/>
    </row>
    <row r="34" spans="2:9" s="181" customFormat="1" ht="15.75" x14ac:dyDescent="0.25">
      <c r="B34" s="170"/>
      <c r="C34" s="182"/>
      <c r="D34" s="182"/>
      <c r="E34" s="182"/>
      <c r="F34" s="182"/>
      <c r="G34" s="182"/>
      <c r="H34" s="182"/>
      <c r="I34" s="183"/>
    </row>
    <row r="35" spans="2:9" s="181" customFormat="1" x14ac:dyDescent="0.25">
      <c r="B35" s="173" t="s">
        <v>222</v>
      </c>
      <c r="C35" s="182"/>
      <c r="D35" s="182"/>
      <c r="E35" s="182"/>
      <c r="F35" s="182"/>
      <c r="G35" s="182"/>
      <c r="H35" s="182"/>
      <c r="I35" s="183"/>
    </row>
    <row r="36" spans="2:9" s="181" customFormat="1" ht="15.75" x14ac:dyDescent="0.25">
      <c r="B36" s="174"/>
      <c r="C36" s="182"/>
      <c r="D36" s="182"/>
      <c r="E36" s="182"/>
      <c r="F36" s="182"/>
      <c r="G36" s="182"/>
      <c r="H36" s="182"/>
      <c r="I36" s="183"/>
    </row>
    <row r="37" spans="2:9" s="181" customFormat="1" ht="15.75" x14ac:dyDescent="0.25">
      <c r="B37" s="174"/>
      <c r="C37" s="182"/>
      <c r="D37" s="182"/>
      <c r="E37" s="182"/>
      <c r="F37" s="182"/>
      <c r="G37" s="182"/>
      <c r="H37" s="182"/>
      <c r="I37" s="183"/>
    </row>
    <row r="38" spans="2:9" s="181" customFormat="1" ht="15.75" x14ac:dyDescent="0.25">
      <c r="B38" s="174"/>
      <c r="C38" s="182"/>
      <c r="D38" s="182"/>
      <c r="E38" s="182"/>
      <c r="F38" s="182"/>
      <c r="G38" s="182"/>
      <c r="H38" s="182"/>
      <c r="I38" s="183"/>
    </row>
    <row r="39" spans="2:9" s="153" customFormat="1" ht="15.75" x14ac:dyDescent="0.25">
      <c r="B39" s="170" t="s">
        <v>6</v>
      </c>
      <c r="C39" s="156"/>
      <c r="D39" s="156"/>
      <c r="E39" s="156"/>
      <c r="G39" s="175" t="s">
        <v>6</v>
      </c>
      <c r="H39" s="156"/>
      <c r="I39" s="154"/>
    </row>
    <row r="40" spans="2:9" s="153" customFormat="1" ht="15.75" x14ac:dyDescent="0.25">
      <c r="B40" s="176" t="s">
        <v>246</v>
      </c>
      <c r="C40" s="156"/>
      <c r="D40" s="156"/>
      <c r="E40" s="156"/>
      <c r="F40" s="156"/>
      <c r="G40" s="176" t="s">
        <v>247</v>
      </c>
      <c r="H40" s="156"/>
      <c r="I40" s="154"/>
    </row>
    <row r="41" spans="2:9" s="181" customFormat="1" ht="15.75" x14ac:dyDescent="0.25">
      <c r="B41" s="170"/>
      <c r="C41" s="182"/>
      <c r="D41" s="182"/>
      <c r="E41" s="182"/>
      <c r="F41" s="182"/>
      <c r="G41" s="182"/>
      <c r="H41" s="182"/>
      <c r="I41" s="183"/>
    </row>
  </sheetData>
  <pageMargins left="0.7" right="0.7" top="0.75" bottom="0.75" header="0.3" footer="0.3"/>
  <pageSetup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4"/>
  <sheetViews>
    <sheetView tabSelected="1" topLeftCell="B1" workbookViewId="0">
      <selection activeCell="G12" sqref="G12"/>
    </sheetView>
  </sheetViews>
  <sheetFormatPr defaultRowHeight="15.75" x14ac:dyDescent="0.25"/>
  <cols>
    <col min="1" max="1" width="4.85546875" style="196" customWidth="1"/>
    <col min="2" max="2" width="64" style="176" bestFit="1" customWidth="1"/>
    <col min="3" max="7" width="20.7109375" style="198" customWidth="1"/>
    <col min="8" max="8" width="20.7109375" style="199" customWidth="1"/>
    <col min="9" max="10" width="14" style="198" bestFit="1" customWidth="1"/>
    <col min="11" max="11" width="12.7109375" style="198" bestFit="1" customWidth="1"/>
    <col min="12" max="16384" width="9.140625" style="198"/>
  </cols>
  <sheetData>
    <row r="2" spans="2:8" x14ac:dyDescent="0.25">
      <c r="B2" s="197" t="s">
        <v>253</v>
      </c>
    </row>
    <row r="3" spans="2:8" x14ac:dyDescent="0.25">
      <c r="B3" s="197" t="s">
        <v>168</v>
      </c>
    </row>
    <row r="4" spans="2:8" x14ac:dyDescent="0.25">
      <c r="B4" s="197" t="s">
        <v>169</v>
      </c>
    </row>
    <row r="5" spans="2:8" x14ac:dyDescent="0.25">
      <c r="B5" s="197"/>
    </row>
    <row r="6" spans="2:8" x14ac:dyDescent="0.25">
      <c r="B6" s="197"/>
    </row>
    <row r="7" spans="2:8" x14ac:dyDescent="0.25">
      <c r="B7" s="155" t="s">
        <v>316</v>
      </c>
      <c r="C7" s="176"/>
      <c r="D7" s="176"/>
      <c r="E7" s="176"/>
      <c r="F7" s="176"/>
    </row>
    <row r="8" spans="2:8" ht="16.5" thickBot="1" x14ac:dyDescent="0.3">
      <c r="B8" s="155"/>
      <c r="C8" s="176"/>
      <c r="D8" s="176"/>
      <c r="E8" s="176"/>
      <c r="F8" s="176"/>
      <c r="H8" s="198"/>
    </row>
    <row r="9" spans="2:8" ht="16.5" thickBot="1" x14ac:dyDescent="0.3">
      <c r="B9" s="186" t="s">
        <v>131</v>
      </c>
      <c r="C9" s="194" t="s">
        <v>170</v>
      </c>
      <c r="D9" s="194" t="s">
        <v>171</v>
      </c>
      <c r="E9" s="194" t="s">
        <v>172</v>
      </c>
      <c r="F9" s="194" t="s">
        <v>173</v>
      </c>
      <c r="H9" s="198"/>
    </row>
    <row r="10" spans="2:8" ht="16.5" thickBot="1" x14ac:dyDescent="0.3">
      <c r="B10" s="189" t="s">
        <v>132</v>
      </c>
      <c r="C10" s="193">
        <v>67000000</v>
      </c>
      <c r="D10" s="193">
        <v>0</v>
      </c>
      <c r="E10" s="193">
        <v>0</v>
      </c>
      <c r="F10" s="193">
        <v>0</v>
      </c>
      <c r="H10" s="198"/>
    </row>
    <row r="11" spans="2:8" ht="16.5" thickBot="1" x14ac:dyDescent="0.3">
      <c r="B11" s="189" t="s">
        <v>133</v>
      </c>
      <c r="C11" s="193">
        <v>426548570</v>
      </c>
      <c r="D11" s="193">
        <v>588221517</v>
      </c>
      <c r="E11" s="193">
        <v>419937890</v>
      </c>
      <c r="F11" s="193">
        <v>551713600</v>
      </c>
      <c r="H11" s="198"/>
    </row>
    <row r="12" spans="2:8" ht="16.5" thickBot="1" x14ac:dyDescent="0.3">
      <c r="B12" s="189" t="s">
        <v>134</v>
      </c>
      <c r="C12" s="193">
        <v>23170000</v>
      </c>
      <c r="D12" s="193">
        <v>19490000</v>
      </c>
      <c r="E12" s="193">
        <v>27120278</v>
      </c>
      <c r="F12" s="193">
        <v>12695000</v>
      </c>
      <c r="H12" s="198"/>
    </row>
    <row r="13" spans="2:8" ht="16.5" thickBot="1" x14ac:dyDescent="0.3">
      <c r="B13" s="189" t="s">
        <v>135</v>
      </c>
      <c r="C13" s="193">
        <v>372470</v>
      </c>
      <c r="D13" s="193">
        <v>174680</v>
      </c>
      <c r="E13" s="193">
        <v>1066136</v>
      </c>
      <c r="F13" s="193">
        <v>428092</v>
      </c>
      <c r="H13" s="198"/>
    </row>
    <row r="14" spans="2:8" ht="16.5" thickBot="1" x14ac:dyDescent="0.3">
      <c r="B14" s="189" t="s">
        <v>136</v>
      </c>
      <c r="C14" s="193">
        <v>32000000</v>
      </c>
      <c r="D14" s="193">
        <v>2390165</v>
      </c>
      <c r="E14" s="193">
        <v>389000</v>
      </c>
      <c r="F14" s="193">
        <v>127811</v>
      </c>
      <c r="H14" s="198"/>
    </row>
    <row r="15" spans="2:8" ht="15" customHeight="1" thickBot="1" x14ac:dyDescent="0.3">
      <c r="B15" s="189" t="s">
        <v>137</v>
      </c>
      <c r="C15" s="189">
        <v>16726890</v>
      </c>
      <c r="D15" s="189">
        <v>367000</v>
      </c>
      <c r="E15" s="189">
        <v>12856000</v>
      </c>
      <c r="F15" s="189">
        <v>150000</v>
      </c>
    </row>
    <row r="16" spans="2:8" ht="16.5" thickBot="1" x14ac:dyDescent="0.3">
      <c r="B16" s="189" t="s">
        <v>138</v>
      </c>
      <c r="C16" s="193">
        <v>345900</v>
      </c>
      <c r="D16" s="193">
        <v>126890</v>
      </c>
      <c r="E16" s="193">
        <v>0</v>
      </c>
      <c r="F16" s="193">
        <v>238000</v>
      </c>
    </row>
    <row r="17" spans="2:8" ht="16.5" thickBot="1" x14ac:dyDescent="0.3">
      <c r="B17" s="189" t="s">
        <v>139</v>
      </c>
      <c r="C17" s="193">
        <v>9784000</v>
      </c>
      <c r="D17" s="193">
        <v>12780</v>
      </c>
      <c r="E17" s="193">
        <v>7768125</v>
      </c>
      <c r="F17" s="193">
        <v>450782</v>
      </c>
    </row>
    <row r="18" spans="2:8" ht="16.5" thickBot="1" x14ac:dyDescent="0.3">
      <c r="B18" s="190" t="s">
        <v>100</v>
      </c>
      <c r="C18" s="191">
        <f>'Receipts &amp; Payments'!C23</f>
        <v>575947830</v>
      </c>
      <c r="D18" s="191">
        <f>'Receipts &amp; Payments'!D23</f>
        <v>610783032</v>
      </c>
      <c r="E18" s="191">
        <f>'Receipts &amp; Payments'!E23</f>
        <v>469137429</v>
      </c>
      <c r="F18" s="191">
        <f>'Receipts &amp; Payments'!F23</f>
        <v>565803285</v>
      </c>
    </row>
    <row r="20" spans="2:8" x14ac:dyDescent="0.25">
      <c r="B20" s="155" t="s">
        <v>313</v>
      </c>
      <c r="C20" s="176"/>
      <c r="D20" s="176"/>
      <c r="E20" s="176"/>
      <c r="F20" s="176"/>
      <c r="G20" s="176"/>
      <c r="H20" s="176"/>
    </row>
    <row r="21" spans="2:8" ht="16.5" thickBot="1" x14ac:dyDescent="0.3">
      <c r="B21" s="170"/>
      <c r="C21" s="176"/>
      <c r="D21" s="176"/>
      <c r="E21" s="176"/>
      <c r="F21" s="176"/>
      <c r="G21" s="176"/>
      <c r="H21" s="176"/>
    </row>
    <row r="22" spans="2:8" x14ac:dyDescent="0.25">
      <c r="B22" s="229" t="s">
        <v>124</v>
      </c>
      <c r="C22" s="231" t="s">
        <v>170</v>
      </c>
      <c r="D22" s="231" t="s">
        <v>171</v>
      </c>
      <c r="E22" s="231" t="s">
        <v>172</v>
      </c>
      <c r="F22" s="231" t="s">
        <v>173</v>
      </c>
      <c r="G22" s="231" t="s">
        <v>188</v>
      </c>
      <c r="H22" s="231" t="s">
        <v>230</v>
      </c>
    </row>
    <row r="23" spans="2:8" ht="16.5" thickBot="1" x14ac:dyDescent="0.3">
      <c r="B23" s="230"/>
      <c r="C23" s="232"/>
      <c r="D23" s="232"/>
      <c r="E23" s="232"/>
      <c r="F23" s="232"/>
      <c r="G23" s="232"/>
      <c r="H23" s="232"/>
    </row>
    <row r="24" spans="2:8" ht="16.5" thickBot="1" x14ac:dyDescent="0.3">
      <c r="B24" s="200"/>
      <c r="C24" s="201" t="s">
        <v>1</v>
      </c>
      <c r="D24" s="201" t="s">
        <v>1</v>
      </c>
      <c r="E24" s="201" t="s">
        <v>1</v>
      </c>
      <c r="F24" s="201" t="s">
        <v>1</v>
      </c>
      <c r="G24" s="201" t="s">
        <v>1</v>
      </c>
      <c r="H24" s="201" t="s">
        <v>1</v>
      </c>
    </row>
    <row r="25" spans="2:8" ht="16.5" thickBot="1" x14ac:dyDescent="0.3">
      <c r="B25" s="202" t="s">
        <v>125</v>
      </c>
      <c r="C25" s="203"/>
      <c r="D25" s="203"/>
      <c r="E25" s="203"/>
      <c r="F25" s="203"/>
      <c r="G25" s="204"/>
      <c r="H25" s="203"/>
    </row>
    <row r="26" spans="2:8" ht="16.5" thickBot="1" x14ac:dyDescent="0.3">
      <c r="B26" s="200" t="s">
        <v>292</v>
      </c>
      <c r="C26" s="203">
        <v>72000000</v>
      </c>
      <c r="D26" s="203">
        <v>100000000</v>
      </c>
      <c r="E26" s="203">
        <v>0</v>
      </c>
      <c r="F26" s="203">
        <v>75404700</v>
      </c>
      <c r="G26" s="204"/>
      <c r="H26" s="203"/>
    </row>
    <row r="27" spans="2:8" ht="16.5" thickBot="1" x14ac:dyDescent="0.3">
      <c r="B27" s="200" t="s">
        <v>293</v>
      </c>
      <c r="C27" s="203">
        <v>57450000</v>
      </c>
      <c r="D27" s="203">
        <v>0</v>
      </c>
      <c r="E27" s="203">
        <v>70379000</v>
      </c>
      <c r="F27" s="203">
        <v>100000000</v>
      </c>
      <c r="G27" s="204"/>
      <c r="H27" s="203"/>
    </row>
    <row r="28" spans="2:8" ht="16.5" thickBot="1" x14ac:dyDescent="0.3">
      <c r="B28" s="200" t="s">
        <v>294</v>
      </c>
      <c r="C28" s="203">
        <v>49099615</v>
      </c>
      <c r="D28" s="203">
        <v>89348870</v>
      </c>
      <c r="E28" s="203">
        <v>75058310</v>
      </c>
      <c r="F28" s="203">
        <v>0</v>
      </c>
      <c r="G28" s="204"/>
      <c r="H28" s="203"/>
    </row>
    <row r="29" spans="2:8" ht="16.5" thickBot="1" x14ac:dyDescent="0.3">
      <c r="B29" s="205" t="s">
        <v>126</v>
      </c>
      <c r="C29" s="188">
        <v>178549615</v>
      </c>
      <c r="D29" s="188">
        <v>189348870</v>
      </c>
      <c r="E29" s="188">
        <v>145437310</v>
      </c>
      <c r="F29" s="188">
        <v>175404700</v>
      </c>
      <c r="G29" s="206">
        <f>SUM(C29:F29)</f>
        <v>688740495</v>
      </c>
      <c r="H29" s="206">
        <v>700000000</v>
      </c>
    </row>
    <row r="30" spans="2:8" ht="17.25" thickTop="1" thickBot="1" x14ac:dyDescent="0.3">
      <c r="B30" s="202" t="s">
        <v>127</v>
      </c>
      <c r="C30" s="203"/>
      <c r="D30" s="203"/>
      <c r="E30" s="203"/>
      <c r="F30" s="203"/>
      <c r="G30" s="204"/>
      <c r="H30" s="203"/>
    </row>
    <row r="31" spans="2:8" ht="16.5" thickBot="1" x14ac:dyDescent="0.3">
      <c r="B31" s="200" t="s">
        <v>307</v>
      </c>
      <c r="C31" s="203">
        <v>89750350</v>
      </c>
      <c r="D31" s="203">
        <v>0</v>
      </c>
      <c r="E31" s="203">
        <v>82855900</v>
      </c>
      <c r="F31" s="203">
        <v>0</v>
      </c>
      <c r="G31" s="204"/>
      <c r="H31" s="203"/>
    </row>
    <row r="32" spans="2:8" ht="16.5" thickBot="1" x14ac:dyDescent="0.3">
      <c r="B32" s="200" t="s">
        <v>300</v>
      </c>
      <c r="C32" s="203">
        <v>11969700</v>
      </c>
      <c r="D32" s="203">
        <v>32872400</v>
      </c>
      <c r="E32" s="203">
        <v>0</v>
      </c>
      <c r="F32" s="203">
        <v>0</v>
      </c>
      <c r="G32" s="204"/>
      <c r="H32" s="203"/>
    </row>
    <row r="33" spans="2:9" ht="16.5" thickBot="1" x14ac:dyDescent="0.3">
      <c r="B33" s="200" t="s">
        <v>299</v>
      </c>
      <c r="C33" s="203">
        <v>0</v>
      </c>
      <c r="D33" s="203">
        <v>75000000</v>
      </c>
      <c r="E33" s="203">
        <v>0</v>
      </c>
      <c r="F33" s="203">
        <v>99928390</v>
      </c>
      <c r="G33" s="204"/>
      <c r="H33" s="203"/>
    </row>
    <row r="34" spans="2:9" ht="16.5" thickBot="1" x14ac:dyDescent="0.3">
      <c r="B34" s="205" t="s">
        <v>126</v>
      </c>
      <c r="C34" s="188">
        <v>101720050</v>
      </c>
      <c r="D34" s="188">
        <v>107872400</v>
      </c>
      <c r="E34" s="188">
        <v>82855900</v>
      </c>
      <c r="F34" s="188">
        <v>99928390</v>
      </c>
      <c r="G34" s="206">
        <f>SUM(C34:F34)</f>
        <v>392376740</v>
      </c>
      <c r="H34" s="206">
        <v>390000000</v>
      </c>
    </row>
    <row r="35" spans="2:9" ht="17.25" thickTop="1" thickBot="1" x14ac:dyDescent="0.3">
      <c r="B35" s="202" t="s">
        <v>128</v>
      </c>
      <c r="C35" s="203"/>
      <c r="D35" s="203"/>
      <c r="E35" s="203"/>
      <c r="F35" s="203"/>
      <c r="G35" s="204"/>
      <c r="H35" s="203"/>
    </row>
    <row r="36" spans="2:9" ht="16.5" thickBot="1" x14ac:dyDescent="0.3">
      <c r="B36" s="200" t="s">
        <v>298</v>
      </c>
      <c r="C36" s="203">
        <v>1529200</v>
      </c>
      <c r="D36" s="203">
        <v>0</v>
      </c>
      <c r="E36" s="203">
        <v>2391095</v>
      </c>
      <c r="F36" s="203">
        <v>0</v>
      </c>
      <c r="G36" s="204"/>
      <c r="H36" s="203"/>
    </row>
    <row r="37" spans="2:9" ht="16.5" thickBot="1" x14ac:dyDescent="0.3">
      <c r="B37" s="200"/>
      <c r="C37" s="203">
        <v>0</v>
      </c>
      <c r="D37" s="203">
        <v>1265275</v>
      </c>
      <c r="E37" s="203">
        <v>0</v>
      </c>
      <c r="F37" s="203">
        <v>1261320</v>
      </c>
      <c r="G37" s="204"/>
      <c r="H37" s="203"/>
    </row>
    <row r="38" spans="2:9" ht="16.5" thickBot="1" x14ac:dyDescent="0.3">
      <c r="B38" s="200"/>
      <c r="C38" s="203">
        <v>0</v>
      </c>
      <c r="D38" s="203">
        <v>0</v>
      </c>
      <c r="E38" s="203">
        <v>0</v>
      </c>
      <c r="F38" s="203">
        <v>0</v>
      </c>
      <c r="G38" s="204"/>
      <c r="H38" s="203"/>
    </row>
    <row r="39" spans="2:9" ht="16.5" thickBot="1" x14ac:dyDescent="0.3">
      <c r="B39" s="205" t="s">
        <v>126</v>
      </c>
      <c r="C39" s="188">
        <v>1529200</v>
      </c>
      <c r="D39" s="188">
        <v>1265275</v>
      </c>
      <c r="E39" s="188">
        <v>2391095</v>
      </c>
      <c r="F39" s="188">
        <v>1261320</v>
      </c>
      <c r="G39" s="206">
        <f>SUM(C39:F39)</f>
        <v>6446890</v>
      </c>
      <c r="H39" s="206">
        <v>10000000</v>
      </c>
    </row>
    <row r="40" spans="2:9" ht="17.25" thickTop="1" thickBot="1" x14ac:dyDescent="0.3">
      <c r="B40" s="202" t="s">
        <v>129</v>
      </c>
      <c r="C40" s="203"/>
      <c r="D40" s="203"/>
      <c r="E40" s="203"/>
      <c r="F40" s="203"/>
      <c r="G40" s="204"/>
      <c r="H40" s="203"/>
    </row>
    <row r="41" spans="2:9" ht="16.5" thickBot="1" x14ac:dyDescent="0.3">
      <c r="B41" s="200" t="s">
        <v>295</v>
      </c>
      <c r="C41" s="203">
        <v>3000000</v>
      </c>
      <c r="D41" s="203">
        <v>0</v>
      </c>
      <c r="E41" s="203">
        <v>3000000</v>
      </c>
      <c r="F41" s="203">
        <v>0</v>
      </c>
      <c r="G41" s="204"/>
      <c r="H41" s="203"/>
    </row>
    <row r="42" spans="2:9" ht="16.5" thickBot="1" x14ac:dyDescent="0.3">
      <c r="B42" s="200" t="s">
        <v>296</v>
      </c>
      <c r="C42" s="203">
        <v>3631840</v>
      </c>
      <c r="D42" s="203">
        <v>2000000</v>
      </c>
      <c r="E42" s="203">
        <v>0</v>
      </c>
      <c r="F42" s="203">
        <v>0</v>
      </c>
      <c r="G42" s="204"/>
      <c r="H42" s="203"/>
    </row>
    <row r="43" spans="2:9" ht="32.25" thickBot="1" x14ac:dyDescent="0.3">
      <c r="B43" s="187" t="s">
        <v>297</v>
      </c>
      <c r="C43" s="203">
        <v>0</v>
      </c>
      <c r="D43" s="203">
        <v>5329580</v>
      </c>
      <c r="E43" s="203">
        <v>2401575</v>
      </c>
      <c r="F43" s="203">
        <v>6150310</v>
      </c>
      <c r="G43" s="204"/>
      <c r="H43" s="203"/>
    </row>
    <row r="44" spans="2:9" ht="16.5" thickBot="1" x14ac:dyDescent="0.3">
      <c r="B44" s="205" t="s">
        <v>126</v>
      </c>
      <c r="C44" s="188">
        <v>6631840</v>
      </c>
      <c r="D44" s="188">
        <v>7329580</v>
      </c>
      <c r="E44" s="188">
        <v>5401575</v>
      </c>
      <c r="F44" s="188">
        <v>6150310</v>
      </c>
      <c r="G44" s="206">
        <f>SUM(C44:F44)</f>
        <v>25513305</v>
      </c>
      <c r="H44" s="206">
        <v>45345009</v>
      </c>
    </row>
    <row r="45" spans="2:9" ht="17.25" thickTop="1" thickBot="1" x14ac:dyDescent="0.3">
      <c r="B45" s="205" t="s">
        <v>79</v>
      </c>
      <c r="C45" s="206">
        <f>C29+C34+C39+C44</f>
        <v>288430705</v>
      </c>
      <c r="D45" s="206">
        <f t="shared" ref="D45:G45" si="0">D29+D34+D39+D44</f>
        <v>305816125</v>
      </c>
      <c r="E45" s="206">
        <f t="shared" si="0"/>
        <v>236085880</v>
      </c>
      <c r="F45" s="206">
        <f t="shared" si="0"/>
        <v>282744720</v>
      </c>
      <c r="G45" s="206">
        <f t="shared" si="0"/>
        <v>1113077430</v>
      </c>
      <c r="H45" s="206">
        <f>H29+H34+H39+H44</f>
        <v>1145345009</v>
      </c>
    </row>
    <row r="46" spans="2:9" ht="16.5" thickTop="1" x14ac:dyDescent="0.25">
      <c r="C46" s="176"/>
      <c r="D46" s="176"/>
      <c r="E46" s="176"/>
      <c r="F46" s="176"/>
      <c r="G46" s="176"/>
      <c r="H46" s="176"/>
    </row>
    <row r="48" spans="2:9" x14ac:dyDescent="0.25">
      <c r="B48" s="155" t="s">
        <v>314</v>
      </c>
      <c r="C48" s="176"/>
      <c r="D48" s="176"/>
      <c r="E48" s="176"/>
      <c r="F48" s="176"/>
      <c r="G48" s="176"/>
      <c r="H48" s="176"/>
      <c r="I48" s="176"/>
    </row>
    <row r="49" spans="2:9" ht="16.5" thickBot="1" x14ac:dyDescent="0.3">
      <c r="B49" s="170"/>
      <c r="C49" s="176"/>
      <c r="D49" s="176"/>
      <c r="E49" s="176"/>
      <c r="F49" s="176"/>
      <c r="G49" s="176"/>
      <c r="H49" s="176"/>
      <c r="I49" s="176"/>
    </row>
    <row r="50" spans="2:9" ht="15" customHeight="1" thickBot="1" x14ac:dyDescent="0.3">
      <c r="B50" s="234" t="s">
        <v>130</v>
      </c>
      <c r="C50" s="235" t="s">
        <v>170</v>
      </c>
      <c r="D50" s="235" t="s">
        <v>171</v>
      </c>
      <c r="E50" s="235" t="s">
        <v>172</v>
      </c>
      <c r="F50" s="235" t="s">
        <v>173</v>
      </c>
      <c r="G50" s="235" t="s">
        <v>188</v>
      </c>
      <c r="H50" s="235" t="s">
        <v>230</v>
      </c>
    </row>
    <row r="51" spans="2:9" ht="16.5" thickBot="1" x14ac:dyDescent="0.3">
      <c r="B51" s="234"/>
      <c r="C51" s="235"/>
      <c r="D51" s="235"/>
      <c r="E51" s="235"/>
      <c r="F51" s="235"/>
      <c r="G51" s="235"/>
      <c r="H51" s="235"/>
    </row>
    <row r="52" spans="2:9" ht="16.5" thickBot="1" x14ac:dyDescent="0.3">
      <c r="B52" s="207"/>
      <c r="C52" s="208" t="s">
        <v>1</v>
      </c>
      <c r="D52" s="208" t="s">
        <v>1</v>
      </c>
      <c r="E52" s="208" t="s">
        <v>1</v>
      </c>
      <c r="F52" s="208" t="s">
        <v>1</v>
      </c>
      <c r="G52" s="208" t="s">
        <v>1</v>
      </c>
      <c r="H52" s="208" t="s">
        <v>1</v>
      </c>
    </row>
    <row r="53" spans="2:9" ht="16.5" thickBot="1" x14ac:dyDescent="0.3">
      <c r="B53" s="207" t="s">
        <v>283</v>
      </c>
      <c r="C53" s="221">
        <v>488895</v>
      </c>
      <c r="D53" s="207">
        <v>518455</v>
      </c>
      <c r="E53" s="222">
        <v>398224</v>
      </c>
      <c r="F53" s="222">
        <v>480283</v>
      </c>
      <c r="G53" s="207"/>
      <c r="H53" s="207"/>
    </row>
    <row r="54" spans="2:9" ht="16.5" thickBot="1" x14ac:dyDescent="0.3">
      <c r="B54" s="207" t="s">
        <v>284</v>
      </c>
      <c r="C54" s="193">
        <v>488885</v>
      </c>
      <c r="D54" s="207">
        <v>518455</v>
      </c>
      <c r="E54" s="207">
        <v>398221</v>
      </c>
      <c r="F54" s="222">
        <v>480274</v>
      </c>
      <c r="G54" s="193"/>
      <c r="H54" s="207"/>
    </row>
    <row r="55" spans="2:9" ht="16.5" thickBot="1" x14ac:dyDescent="0.3">
      <c r="B55" s="207" t="s">
        <v>285</v>
      </c>
      <c r="C55" s="193">
        <v>488885</v>
      </c>
      <c r="D55" s="207">
        <v>518455</v>
      </c>
      <c r="E55" s="207">
        <v>398221</v>
      </c>
      <c r="F55" s="222">
        <v>480274</v>
      </c>
      <c r="G55" s="193"/>
      <c r="H55" s="207"/>
    </row>
    <row r="56" spans="2:9" ht="16.5" thickBot="1" x14ac:dyDescent="0.3">
      <c r="B56" s="207" t="s">
        <v>286</v>
      </c>
      <c r="C56" s="193">
        <v>488885</v>
      </c>
      <c r="D56" s="207">
        <v>518455</v>
      </c>
      <c r="E56" s="207">
        <v>398221</v>
      </c>
      <c r="F56" s="222">
        <v>480274</v>
      </c>
      <c r="G56" s="193"/>
      <c r="H56" s="207"/>
    </row>
    <row r="57" spans="2:9" ht="16.5" thickBot="1" x14ac:dyDescent="0.3">
      <c r="B57" s="207" t="s">
        <v>287</v>
      </c>
      <c r="C57" s="193">
        <v>488885</v>
      </c>
      <c r="D57" s="207">
        <v>518455</v>
      </c>
      <c r="E57" s="207">
        <v>398221</v>
      </c>
      <c r="F57" s="222">
        <v>480274</v>
      </c>
      <c r="G57" s="193"/>
      <c r="H57" s="207"/>
    </row>
    <row r="58" spans="2:9" ht="16.5" thickBot="1" x14ac:dyDescent="0.3">
      <c r="B58" s="207" t="s">
        <v>288</v>
      </c>
      <c r="C58" s="193">
        <v>488885</v>
      </c>
      <c r="D58" s="207">
        <v>518455</v>
      </c>
      <c r="E58" s="207">
        <v>398221</v>
      </c>
      <c r="F58" s="222">
        <v>480274</v>
      </c>
      <c r="G58" s="193"/>
      <c r="H58" s="207"/>
    </row>
    <row r="59" spans="2:9" ht="16.5" thickBot="1" x14ac:dyDescent="0.3">
      <c r="B59" s="207" t="s">
        <v>12</v>
      </c>
      <c r="C59" s="193">
        <v>488885</v>
      </c>
      <c r="D59" s="207">
        <v>518455</v>
      </c>
      <c r="E59" s="207">
        <v>398221</v>
      </c>
      <c r="F59" s="222">
        <v>480274</v>
      </c>
      <c r="G59" s="193"/>
      <c r="H59" s="207"/>
    </row>
    <row r="60" spans="2:9" ht="16.5" thickBot="1" x14ac:dyDescent="0.3">
      <c r="B60" s="207" t="s">
        <v>289</v>
      </c>
      <c r="C60" s="193">
        <v>488885</v>
      </c>
      <c r="D60" s="207">
        <v>518455</v>
      </c>
      <c r="E60" s="207">
        <v>398221</v>
      </c>
      <c r="F60" s="222">
        <v>480274</v>
      </c>
      <c r="G60" s="193"/>
      <c r="H60" s="207"/>
    </row>
    <row r="61" spans="2:9" ht="16.5" thickBot="1" x14ac:dyDescent="0.3">
      <c r="B61" s="207" t="s">
        <v>286</v>
      </c>
      <c r="C61" s="193">
        <v>488885</v>
      </c>
      <c r="D61" s="207">
        <v>518455</v>
      </c>
      <c r="E61" s="207">
        <v>398221</v>
      </c>
      <c r="F61" s="222">
        <v>480274</v>
      </c>
      <c r="G61" s="193"/>
      <c r="H61" s="207"/>
    </row>
    <row r="62" spans="2:9" ht="16.5" thickBot="1" x14ac:dyDescent="0.3">
      <c r="B62" s="207" t="s">
        <v>289</v>
      </c>
      <c r="C62" s="193">
        <v>488885</v>
      </c>
      <c r="D62" s="207">
        <v>518455</v>
      </c>
      <c r="E62" s="207">
        <v>398221</v>
      </c>
      <c r="F62" s="222">
        <v>480274</v>
      </c>
      <c r="G62" s="193"/>
      <c r="H62" s="207"/>
    </row>
    <row r="63" spans="2:9" ht="16.5" thickBot="1" x14ac:dyDescent="0.3">
      <c r="B63" s="207" t="s">
        <v>290</v>
      </c>
      <c r="C63" s="193">
        <v>488885</v>
      </c>
      <c r="D63" s="207">
        <v>518455</v>
      </c>
      <c r="E63" s="207">
        <v>398221</v>
      </c>
      <c r="F63" s="222">
        <v>480274</v>
      </c>
      <c r="G63" s="193"/>
      <c r="H63" s="207"/>
    </row>
    <row r="64" spans="2:9" ht="16.5" thickBot="1" x14ac:dyDescent="0.3">
      <c r="B64" s="207" t="s">
        <v>291</v>
      </c>
      <c r="C64" s="193">
        <v>488885</v>
      </c>
      <c r="D64" s="207">
        <v>518455</v>
      </c>
      <c r="E64" s="207">
        <v>398221</v>
      </c>
      <c r="F64" s="222">
        <v>480274</v>
      </c>
      <c r="G64" s="193"/>
      <c r="H64" s="207"/>
    </row>
    <row r="65" spans="1:9" s="212" customFormat="1" ht="16.5" thickBot="1" x14ac:dyDescent="0.3">
      <c r="A65" s="209"/>
      <c r="B65" s="210" t="s">
        <v>86</v>
      </c>
      <c r="C65" s="191">
        <v>5866630</v>
      </c>
      <c r="D65" s="191">
        <v>6221460</v>
      </c>
      <c r="E65" s="191">
        <v>4778655</v>
      </c>
      <c r="F65" s="191">
        <v>5763297</v>
      </c>
      <c r="G65" s="195">
        <f>SUM(C65:F65)</f>
        <v>22630042</v>
      </c>
      <c r="H65" s="223">
        <v>33674320</v>
      </c>
    </row>
    <row r="66" spans="1:9" x14ac:dyDescent="0.25">
      <c r="D66" s="213"/>
      <c r="E66" s="213"/>
    </row>
    <row r="68" spans="1:9" x14ac:dyDescent="0.25">
      <c r="B68" s="155" t="s">
        <v>315</v>
      </c>
      <c r="C68" s="176"/>
      <c r="D68" s="176"/>
      <c r="E68" s="176"/>
      <c r="F68" s="176"/>
      <c r="G68" s="176"/>
      <c r="H68" s="176"/>
      <c r="I68" s="176"/>
    </row>
    <row r="69" spans="1:9" ht="16.5" thickBot="1" x14ac:dyDescent="0.3">
      <c r="B69" s="170"/>
      <c r="C69" s="176"/>
      <c r="D69" s="176"/>
      <c r="E69" s="176"/>
      <c r="F69" s="176"/>
      <c r="G69" s="176"/>
      <c r="H69" s="176"/>
      <c r="I69" s="176"/>
    </row>
    <row r="70" spans="1:9" ht="16.5" thickBot="1" x14ac:dyDescent="0.3">
      <c r="B70" s="234" t="s">
        <v>223</v>
      </c>
      <c r="C70" s="235" t="s">
        <v>170</v>
      </c>
      <c r="D70" s="235" t="s">
        <v>171</v>
      </c>
      <c r="E70" s="235" t="s">
        <v>172</v>
      </c>
      <c r="F70" s="235" t="s">
        <v>173</v>
      </c>
      <c r="G70" s="235" t="s">
        <v>188</v>
      </c>
      <c r="H70" s="235" t="s">
        <v>230</v>
      </c>
      <c r="I70" s="233"/>
    </row>
    <row r="71" spans="1:9" ht="16.5" thickBot="1" x14ac:dyDescent="0.3">
      <c r="B71" s="234"/>
      <c r="C71" s="235"/>
      <c r="D71" s="235"/>
      <c r="E71" s="235"/>
      <c r="F71" s="235"/>
      <c r="G71" s="235"/>
      <c r="H71" s="235"/>
      <c r="I71" s="233"/>
    </row>
    <row r="72" spans="1:9" ht="16.5" thickBot="1" x14ac:dyDescent="0.3">
      <c r="B72" s="207"/>
      <c r="C72" s="208" t="s">
        <v>1</v>
      </c>
      <c r="D72" s="208" t="s">
        <v>1</v>
      </c>
      <c r="E72" s="208" t="s">
        <v>1</v>
      </c>
      <c r="F72" s="208" t="s">
        <v>1</v>
      </c>
      <c r="G72" s="208" t="s">
        <v>1</v>
      </c>
      <c r="H72" s="208" t="s">
        <v>1</v>
      </c>
      <c r="I72" s="214"/>
    </row>
    <row r="73" spans="1:9" ht="16.5" thickBot="1" x14ac:dyDescent="0.3">
      <c r="B73" s="215" t="s">
        <v>224</v>
      </c>
      <c r="C73" s="216"/>
      <c r="D73" s="211"/>
      <c r="E73" s="211"/>
      <c r="F73" s="211"/>
      <c r="G73" s="216"/>
      <c r="H73" s="211"/>
      <c r="I73" s="217"/>
    </row>
    <row r="74" spans="1:9" ht="16.5" thickBot="1" x14ac:dyDescent="0.3">
      <c r="B74" s="207" t="s">
        <v>304</v>
      </c>
      <c r="C74" s="216">
        <v>6231225</v>
      </c>
      <c r="D74" s="211">
        <v>3300000</v>
      </c>
      <c r="E74" s="211">
        <v>2671123</v>
      </c>
      <c r="F74" s="211">
        <v>374795</v>
      </c>
      <c r="G74" s="216"/>
      <c r="H74" s="211"/>
      <c r="I74" s="217"/>
    </row>
    <row r="75" spans="1:9" ht="16.5" thickBot="1" x14ac:dyDescent="0.3">
      <c r="B75" s="207" t="s">
        <v>305</v>
      </c>
      <c r="C75" s="216">
        <v>0</v>
      </c>
      <c r="D75" s="211">
        <v>3300000</v>
      </c>
      <c r="E75" s="211">
        <v>4632000</v>
      </c>
      <c r="F75" s="211">
        <v>3547850</v>
      </c>
      <c r="G75" s="216"/>
      <c r="H75" s="223"/>
      <c r="I75" s="217"/>
    </row>
    <row r="76" spans="1:9" ht="16.5" thickBot="1" x14ac:dyDescent="0.3">
      <c r="B76" s="207" t="s">
        <v>300</v>
      </c>
      <c r="C76" s="216">
        <v>2533440</v>
      </c>
      <c r="D76" s="211">
        <v>2533440</v>
      </c>
      <c r="E76" s="211">
        <v>0</v>
      </c>
      <c r="F76" s="211">
        <v>4278550</v>
      </c>
      <c r="G76" s="216"/>
      <c r="H76" s="223"/>
      <c r="I76" s="217"/>
    </row>
    <row r="77" spans="1:9" ht="16.5" thickBot="1" x14ac:dyDescent="0.3">
      <c r="B77" s="218" t="s">
        <v>126</v>
      </c>
      <c r="C77" s="191">
        <v>8764665</v>
      </c>
      <c r="D77" s="191">
        <v>9133440</v>
      </c>
      <c r="E77" s="191">
        <v>7303123</v>
      </c>
      <c r="F77" s="191">
        <v>8201195</v>
      </c>
      <c r="G77" s="195">
        <f>SUM(C77:F77)</f>
        <v>33402423</v>
      </c>
      <c r="H77" s="223">
        <v>30500000</v>
      </c>
      <c r="I77" s="217"/>
    </row>
    <row r="78" spans="1:9" ht="16.5" thickBot="1" x14ac:dyDescent="0.3">
      <c r="B78" s="215" t="s">
        <v>225</v>
      </c>
      <c r="C78" s="216"/>
      <c r="D78" s="211"/>
      <c r="E78" s="211"/>
      <c r="F78" s="211"/>
      <c r="G78" s="216"/>
      <c r="H78" s="223"/>
      <c r="I78" s="217"/>
    </row>
    <row r="79" spans="1:9" ht="16.5" thickBot="1" x14ac:dyDescent="0.3">
      <c r="B79" s="207" t="s">
        <v>306</v>
      </c>
      <c r="C79" s="216">
        <v>6318425</v>
      </c>
      <c r="D79" s="211">
        <v>3550000</v>
      </c>
      <c r="E79" s="211">
        <v>0</v>
      </c>
      <c r="F79" s="211">
        <v>0</v>
      </c>
      <c r="G79" s="216"/>
      <c r="H79" s="223"/>
      <c r="I79" s="217"/>
    </row>
    <row r="80" spans="1:9" ht="16.5" thickBot="1" x14ac:dyDescent="0.3">
      <c r="B80" s="207" t="s">
        <v>303</v>
      </c>
      <c r="C80" s="216">
        <v>0</v>
      </c>
      <c r="D80" s="211">
        <v>0</v>
      </c>
      <c r="E80" s="211">
        <v>5019575</v>
      </c>
      <c r="F80" s="211">
        <v>0</v>
      </c>
      <c r="G80" s="216"/>
      <c r="H80" s="223"/>
      <c r="I80" s="217"/>
    </row>
    <row r="81" spans="2:9" ht="16.5" thickBot="1" x14ac:dyDescent="0.3">
      <c r="B81" s="207"/>
      <c r="C81" s="216">
        <v>0</v>
      </c>
      <c r="D81" s="211">
        <v>3779580</v>
      </c>
      <c r="E81" s="211">
        <v>0</v>
      </c>
      <c r="F81" s="211">
        <v>6150314</v>
      </c>
      <c r="G81" s="216"/>
      <c r="H81" s="223"/>
      <c r="I81" s="217"/>
    </row>
    <row r="82" spans="2:9" ht="16.5" thickBot="1" x14ac:dyDescent="0.3">
      <c r="B82" s="218" t="s">
        <v>126</v>
      </c>
      <c r="C82" s="188">
        <v>6318425</v>
      </c>
      <c r="D82" s="188">
        <v>7329580</v>
      </c>
      <c r="E82" s="188">
        <v>5019575</v>
      </c>
      <c r="F82" s="188">
        <v>6150314</v>
      </c>
      <c r="G82" s="195">
        <f>SUM(C82:F82)</f>
        <v>24817894</v>
      </c>
      <c r="H82" s="223">
        <v>31985000</v>
      </c>
      <c r="I82" s="217"/>
    </row>
    <row r="83" spans="2:9" ht="16.5" thickBot="1" x14ac:dyDescent="0.3">
      <c r="B83" s="215" t="s">
        <v>226</v>
      </c>
      <c r="C83" s="216"/>
      <c r="D83" s="211"/>
      <c r="E83" s="211"/>
      <c r="F83" s="211"/>
      <c r="G83" s="216"/>
      <c r="H83" s="223"/>
      <c r="I83" s="217"/>
    </row>
    <row r="84" spans="2:9" ht="16.5" thickBot="1" x14ac:dyDescent="0.3">
      <c r="B84" s="207" t="s">
        <v>302</v>
      </c>
      <c r="C84" s="216">
        <v>1685170</v>
      </c>
      <c r="D84" s="211">
        <v>2981460</v>
      </c>
      <c r="E84" s="211">
        <v>0</v>
      </c>
      <c r="F84" s="211">
        <v>2574500</v>
      </c>
      <c r="G84" s="216"/>
      <c r="H84" s="223"/>
      <c r="I84" s="217"/>
    </row>
    <row r="85" spans="2:9" ht="16.5" thickBot="1" x14ac:dyDescent="0.3">
      <c r="B85" s="207" t="s">
        <v>303</v>
      </c>
      <c r="C85" s="216">
        <v>1200000</v>
      </c>
      <c r="D85" s="211">
        <v>0</v>
      </c>
      <c r="E85" s="211">
        <v>4778657</v>
      </c>
      <c r="F85" s="211">
        <v>0</v>
      </c>
      <c r="G85" s="216"/>
      <c r="H85" s="223"/>
      <c r="I85" s="217"/>
    </row>
    <row r="86" spans="2:9" ht="16.5" thickBot="1" x14ac:dyDescent="0.3">
      <c r="B86" s="207" t="s">
        <v>303</v>
      </c>
      <c r="C86" s="216">
        <v>2981460</v>
      </c>
      <c r="D86" s="211">
        <v>3240000</v>
      </c>
      <c r="E86" s="211">
        <v>0</v>
      </c>
      <c r="F86" s="211">
        <v>3188798</v>
      </c>
      <c r="G86" s="216"/>
      <c r="H86" s="223"/>
      <c r="I86" s="217"/>
    </row>
    <row r="87" spans="2:9" ht="16.5" thickBot="1" x14ac:dyDescent="0.3">
      <c r="B87" s="218" t="s">
        <v>126</v>
      </c>
      <c r="C87" s="191">
        <v>5866630</v>
      </c>
      <c r="D87" s="192">
        <v>6221460</v>
      </c>
      <c r="E87" s="192">
        <v>4778657</v>
      </c>
      <c r="F87" s="191">
        <v>5763298</v>
      </c>
      <c r="G87" s="195">
        <f>SUM(C87:F87)</f>
        <v>22630045</v>
      </c>
      <c r="H87" s="223">
        <v>25000000</v>
      </c>
      <c r="I87" s="217"/>
    </row>
    <row r="88" spans="2:9" ht="16.5" thickBot="1" x14ac:dyDescent="0.3">
      <c r="B88" s="215" t="s">
        <v>282</v>
      </c>
      <c r="C88" s="216"/>
      <c r="D88" s="211"/>
      <c r="E88" s="211"/>
      <c r="F88" s="211"/>
      <c r="G88" s="216"/>
      <c r="H88" s="223"/>
      <c r="I88" s="217"/>
    </row>
    <row r="89" spans="2:9" ht="16.5" thickBot="1" x14ac:dyDescent="0.3">
      <c r="B89" s="207" t="s">
        <v>301</v>
      </c>
      <c r="C89" s="216">
        <v>0</v>
      </c>
      <c r="D89" s="211">
        <v>3786977</v>
      </c>
      <c r="E89" s="211">
        <v>0</v>
      </c>
      <c r="F89" s="211">
        <v>3508090</v>
      </c>
      <c r="G89" s="216"/>
      <c r="H89" s="223"/>
      <c r="I89" s="217"/>
    </row>
    <row r="90" spans="2:9" ht="16.5" thickBot="1" x14ac:dyDescent="0.3">
      <c r="B90" s="207" t="s">
        <v>301</v>
      </c>
      <c r="C90" s="216">
        <v>0</v>
      </c>
      <c r="D90" s="211">
        <v>0</v>
      </c>
      <c r="E90" s="211">
        <v>0</v>
      </c>
      <c r="F90" s="211">
        <v>0</v>
      </c>
      <c r="G90" s="216"/>
      <c r="H90" s="223"/>
      <c r="I90" s="217"/>
    </row>
    <row r="91" spans="2:9" ht="16.5" thickBot="1" x14ac:dyDescent="0.3">
      <c r="B91" s="207" t="s">
        <v>300</v>
      </c>
      <c r="C91" s="216">
        <v>3570990</v>
      </c>
      <c r="D91" s="211">
        <v>0</v>
      </c>
      <c r="E91" s="211">
        <v>2908746</v>
      </c>
      <c r="F91" s="211">
        <v>0</v>
      </c>
      <c r="G91" s="216"/>
      <c r="H91" s="223"/>
      <c r="I91" s="217"/>
    </row>
    <row r="92" spans="2:9" ht="16.5" thickBot="1" x14ac:dyDescent="0.3">
      <c r="B92" s="218" t="s">
        <v>126</v>
      </c>
      <c r="C92" s="191">
        <v>3570990</v>
      </c>
      <c r="D92" s="191">
        <v>3786977</v>
      </c>
      <c r="E92" s="191">
        <v>2908746</v>
      </c>
      <c r="F92" s="191">
        <v>3508090</v>
      </c>
      <c r="G92" s="195">
        <f>SUM(C92:F92)</f>
        <v>13774803</v>
      </c>
      <c r="H92" s="223">
        <v>11234870</v>
      </c>
      <c r="I92" s="217"/>
    </row>
    <row r="93" spans="2:9" ht="16.5" thickBot="1" x14ac:dyDescent="0.3">
      <c r="B93" s="218" t="s">
        <v>79</v>
      </c>
      <c r="C93" s="195">
        <f>C77+C82+C87+C92</f>
        <v>24520710</v>
      </c>
      <c r="D93" s="195">
        <f t="shared" ref="D93:F93" si="1">D77+D82+D87+D92</f>
        <v>26471457</v>
      </c>
      <c r="E93" s="195">
        <f t="shared" si="1"/>
        <v>20010101</v>
      </c>
      <c r="F93" s="195">
        <f t="shared" si="1"/>
        <v>23622897</v>
      </c>
      <c r="G93" s="195">
        <f>G77+G82+G87+G92</f>
        <v>94625165</v>
      </c>
      <c r="H93" s="195">
        <f>H77+H82+H87+H92</f>
        <v>98719870</v>
      </c>
      <c r="I93" s="217"/>
    </row>
    <row r="94" spans="2:9" x14ac:dyDescent="0.25">
      <c r="B94" s="219"/>
      <c r="C94" s="176"/>
      <c r="D94" s="176"/>
      <c r="E94" s="176"/>
      <c r="F94" s="176"/>
      <c r="G94" s="176"/>
      <c r="H94" s="176"/>
      <c r="I94" s="220"/>
    </row>
  </sheetData>
  <mergeCells count="22">
    <mergeCell ref="I70:I71"/>
    <mergeCell ref="B50:B51"/>
    <mergeCell ref="C50:C51"/>
    <mergeCell ref="D50:D51"/>
    <mergeCell ref="E50:E51"/>
    <mergeCell ref="F50:F51"/>
    <mergeCell ref="G50:G51"/>
    <mergeCell ref="H50:H51"/>
    <mergeCell ref="G70:G71"/>
    <mergeCell ref="H70:H71"/>
    <mergeCell ref="B70:B71"/>
    <mergeCell ref="C70:C71"/>
    <mergeCell ref="D70:D71"/>
    <mergeCell ref="E70:E71"/>
    <mergeCell ref="F70:F71"/>
    <mergeCell ref="B22:B23"/>
    <mergeCell ref="C22:C23"/>
    <mergeCell ref="D22:D23"/>
    <mergeCell ref="E22:E23"/>
    <mergeCell ref="H22:H23"/>
    <mergeCell ref="F22:F23"/>
    <mergeCell ref="G22:G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Receipts &amp; Payments</vt:lpstr>
      <vt:lpstr>Assets</vt:lpstr>
      <vt:lpstr>Cash flow statement</vt:lpstr>
      <vt:lpstr>Notes</vt:lpstr>
      <vt:lpstr>Stmt of approp combined</vt:lpstr>
      <vt:lpstr>Provisioning Accounts</vt:lpstr>
      <vt:lpstr>Stmt of approp Recurrent</vt:lpstr>
      <vt:lpstr>Stmt of approp Development</vt:lpstr>
      <vt:lpstr>Annex to FS</vt:lpstr>
      <vt:lpstr>'Stmt of approp combined'!_Toc444760796</vt:lpstr>
      <vt:lpstr>Notes!Print_Area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2016-04-06T09:47:35Z</dcterms:modified>
</cp:coreProperties>
</file>