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6000" tabRatio="672" firstSheet="3" activeTab="8"/>
  </bookViews>
  <sheets>
    <sheet name="Receipts &amp; Payments" sheetId="1" r:id="rId1"/>
    <sheet name="Assets" sheetId="2" r:id="rId2"/>
    <sheet name="Cash flow statement" sheetId="9" r:id="rId3"/>
    <sheet name="Notes" sheetId="4" r:id="rId4"/>
    <sheet name="Provisioning Accounts" sheetId="10" state="hidden" r:id="rId5"/>
    <sheet name="Stmt of approp combined" sheetId="5" r:id="rId6"/>
    <sheet name="Stmt of approp Recurrent" sheetId="15" r:id="rId7"/>
    <sheet name="Stmt of approp Development" sheetId="16" r:id="rId8"/>
    <sheet name="County Own Revenue" sheetId="18" r:id="rId9"/>
    <sheet name="Annex to FS" sheetId="11" r:id="rId10"/>
  </sheets>
  <definedNames>
    <definedName name="_Toc444603790" localSheetId="8">'County Own Revenue'!$B$6</definedName>
    <definedName name="_Toc444760796" localSheetId="5">'Stmt of approp combined'!$B$5</definedName>
    <definedName name="_xlnm.Print_Area" localSheetId="3">Notes!$B$3:$F$37</definedName>
  </definedNames>
  <calcPr calcId="152511"/>
</workbook>
</file>

<file path=xl/calcChain.xml><?xml version="1.0" encoding="utf-8"?>
<calcChain xmlns="http://schemas.openxmlformats.org/spreadsheetml/2006/main">
  <c r="G44" i="11" l="1"/>
  <c r="G45" i="11"/>
  <c r="G46" i="11"/>
  <c r="G47" i="11"/>
  <c r="G48" i="11"/>
  <c r="G49" i="11"/>
  <c r="G50" i="11"/>
  <c r="G51" i="11"/>
  <c r="G52" i="11"/>
  <c r="G53" i="11"/>
  <c r="G54" i="11"/>
  <c r="G43" i="11"/>
  <c r="G28" i="11"/>
  <c r="G29" i="11"/>
  <c r="G27" i="11"/>
  <c r="G24" i="11"/>
  <c r="G23" i="11"/>
  <c r="G22" i="11"/>
  <c r="G17" i="11"/>
  <c r="G18" i="11"/>
  <c r="G19" i="11"/>
  <c r="H85" i="11"/>
  <c r="H31" i="11"/>
  <c r="G13" i="11"/>
  <c r="G14" i="11"/>
  <c r="G12" i="11"/>
  <c r="D31" i="11"/>
  <c r="E31" i="11"/>
  <c r="F31" i="11"/>
  <c r="C31" i="11"/>
  <c r="E85" i="11"/>
  <c r="F85" i="11"/>
  <c r="D85" i="11"/>
  <c r="C85" i="11"/>
  <c r="G84" i="11"/>
  <c r="G79" i="11"/>
  <c r="G74" i="11"/>
  <c r="G69" i="11"/>
  <c r="G55" i="11"/>
  <c r="G30" i="11"/>
  <c r="G25" i="11"/>
  <c r="G20" i="11"/>
  <c r="G15" i="11"/>
  <c r="F25" i="18"/>
  <c r="D25" i="18"/>
  <c r="C25" i="18"/>
  <c r="E25" i="18"/>
  <c r="G25" i="18"/>
  <c r="D101" i="11"/>
  <c r="E101" i="11"/>
  <c r="F101" i="11"/>
  <c r="C101" i="11"/>
  <c r="F24" i="16"/>
  <c r="G24" i="16"/>
  <c r="F25" i="16"/>
  <c r="G25" i="16"/>
  <c r="F26" i="16"/>
  <c r="G26" i="16"/>
  <c r="H26" i="16" s="1"/>
  <c r="F27" i="16"/>
  <c r="G27" i="16"/>
  <c r="H27" i="16" s="1"/>
  <c r="F28" i="16"/>
  <c r="H28" i="16" s="1"/>
  <c r="G28" i="16"/>
  <c r="F29" i="16"/>
  <c r="H29" i="16" s="1"/>
  <c r="G29" i="16"/>
  <c r="F30" i="16"/>
  <c r="G30" i="16"/>
  <c r="F31" i="16"/>
  <c r="H31" i="16" s="1"/>
  <c r="G31" i="16"/>
  <c r="F32" i="16"/>
  <c r="G32" i="16"/>
  <c r="F33" i="16"/>
  <c r="G33" i="16"/>
  <c r="G23" i="16"/>
  <c r="F23" i="16"/>
  <c r="F11" i="16"/>
  <c r="G11" i="16"/>
  <c r="F12" i="16"/>
  <c r="G12" i="16"/>
  <c r="H12" i="16" s="1"/>
  <c r="F13" i="16"/>
  <c r="G13" i="16"/>
  <c r="F14" i="16"/>
  <c r="H14" i="16" s="1"/>
  <c r="G14" i="16"/>
  <c r="F15" i="16"/>
  <c r="H15" i="16" s="1"/>
  <c r="G15" i="16"/>
  <c r="F16" i="16"/>
  <c r="H16" i="16" s="1"/>
  <c r="G16" i="16"/>
  <c r="F17" i="16"/>
  <c r="G17" i="16"/>
  <c r="F18" i="16"/>
  <c r="G18" i="16"/>
  <c r="F19" i="16"/>
  <c r="G19" i="16"/>
  <c r="H19" i="16" s="1"/>
  <c r="F20" i="16"/>
  <c r="G20" i="16"/>
  <c r="H20" i="16" s="1"/>
  <c r="G10" i="16"/>
  <c r="F10" i="16"/>
  <c r="F24" i="15"/>
  <c r="H24" i="15" s="1"/>
  <c r="G24" i="15"/>
  <c r="F25" i="15"/>
  <c r="H25" i="15" s="1"/>
  <c r="G25" i="15"/>
  <c r="F26" i="15"/>
  <c r="G26" i="15"/>
  <c r="H26" i="15" s="1"/>
  <c r="F27" i="15"/>
  <c r="G27" i="15"/>
  <c r="F28" i="15"/>
  <c r="G28" i="15"/>
  <c r="F29" i="15"/>
  <c r="H29" i="15" s="1"/>
  <c r="G29" i="15"/>
  <c r="F30" i="15"/>
  <c r="G30" i="15"/>
  <c r="F31" i="15"/>
  <c r="H31" i="15" s="1"/>
  <c r="G31" i="15"/>
  <c r="F32" i="15"/>
  <c r="G32" i="15"/>
  <c r="F33" i="15"/>
  <c r="G33" i="15"/>
  <c r="H33" i="15"/>
  <c r="G23" i="15"/>
  <c r="F23" i="15"/>
  <c r="F11" i="15"/>
  <c r="G11" i="15"/>
  <c r="H11" i="15" s="1"/>
  <c r="F12" i="15"/>
  <c r="G12" i="15"/>
  <c r="H12" i="15"/>
  <c r="F13" i="15"/>
  <c r="G13" i="15"/>
  <c r="F14" i="15"/>
  <c r="G14" i="15"/>
  <c r="F15" i="15"/>
  <c r="H15" i="15" s="1"/>
  <c r="G15" i="15"/>
  <c r="F16" i="15"/>
  <c r="H16" i="15" s="1"/>
  <c r="G16" i="15"/>
  <c r="F17" i="15"/>
  <c r="G17" i="15"/>
  <c r="F18" i="15"/>
  <c r="G18" i="15"/>
  <c r="F19" i="15"/>
  <c r="G19" i="15"/>
  <c r="H19" i="15" s="1"/>
  <c r="F20" i="15"/>
  <c r="G20" i="15"/>
  <c r="H20" i="15"/>
  <c r="G10" i="15"/>
  <c r="F10" i="15"/>
  <c r="D10" i="15"/>
  <c r="G85" i="11" l="1"/>
  <c r="G31" i="11"/>
  <c r="H17" i="15"/>
  <c r="H14" i="15"/>
  <c r="H28" i="15"/>
  <c r="H17" i="16"/>
  <c r="H13" i="16"/>
  <c r="H32" i="16"/>
  <c r="H30" i="16"/>
  <c r="H25" i="16"/>
  <c r="H18" i="15"/>
  <c r="H13" i="15"/>
  <c r="H32" i="15"/>
  <c r="H30" i="15"/>
  <c r="H27" i="15"/>
  <c r="H18" i="16"/>
  <c r="H11" i="16"/>
  <c r="H33" i="16"/>
  <c r="H24" i="16"/>
  <c r="E34" i="5"/>
  <c r="C34" i="5"/>
  <c r="F34" i="5"/>
  <c r="F21" i="5"/>
  <c r="H20" i="5"/>
  <c r="G34" i="5"/>
  <c r="G18" i="1"/>
  <c r="G14" i="1" l="1"/>
  <c r="H23" i="16" l="1"/>
  <c r="D24" i="16"/>
  <c r="D25" i="16"/>
  <c r="D26" i="16"/>
  <c r="D27" i="16"/>
  <c r="D28" i="16"/>
  <c r="D29" i="16"/>
  <c r="D30" i="16"/>
  <c r="D31" i="16"/>
  <c r="D32" i="16"/>
  <c r="D33" i="16"/>
  <c r="D23" i="16"/>
  <c r="F34" i="16"/>
  <c r="G34" i="16"/>
  <c r="C24" i="16"/>
  <c r="C25" i="16"/>
  <c r="C26" i="16"/>
  <c r="C27" i="16"/>
  <c r="C28" i="16"/>
  <c r="C29" i="16"/>
  <c r="C30" i="16"/>
  <c r="C31" i="16"/>
  <c r="C32" i="16"/>
  <c r="C33" i="16"/>
  <c r="C23" i="16"/>
  <c r="H10" i="16"/>
  <c r="D11" i="16"/>
  <c r="D12" i="16"/>
  <c r="D13" i="16"/>
  <c r="D14" i="16"/>
  <c r="D15" i="16"/>
  <c r="D16" i="16"/>
  <c r="D17" i="16"/>
  <c r="D18" i="16"/>
  <c r="D19" i="16"/>
  <c r="D20" i="16"/>
  <c r="D10" i="16"/>
  <c r="F21" i="16"/>
  <c r="G21" i="16"/>
  <c r="C11" i="16"/>
  <c r="C12" i="16"/>
  <c r="C13" i="16"/>
  <c r="C14" i="16"/>
  <c r="C15" i="16"/>
  <c r="C16" i="16"/>
  <c r="C17" i="16"/>
  <c r="C18" i="16"/>
  <c r="C19" i="16"/>
  <c r="C20" i="16"/>
  <c r="C10" i="16"/>
  <c r="H23" i="15"/>
  <c r="D24" i="15"/>
  <c r="D25" i="15"/>
  <c r="D26" i="15"/>
  <c r="D27" i="15"/>
  <c r="D28" i="15"/>
  <c r="D29" i="15"/>
  <c r="D30" i="15"/>
  <c r="D31" i="15"/>
  <c r="D32" i="15"/>
  <c r="D33" i="15"/>
  <c r="D23" i="15"/>
  <c r="F34" i="15"/>
  <c r="G34" i="15"/>
  <c r="C24" i="15"/>
  <c r="C25" i="15"/>
  <c r="C26" i="15"/>
  <c r="C27" i="15"/>
  <c r="C28" i="15"/>
  <c r="C29" i="15"/>
  <c r="C30" i="15"/>
  <c r="C31" i="15"/>
  <c r="C32" i="15"/>
  <c r="C33" i="15"/>
  <c r="C23" i="15"/>
  <c r="H10" i="15"/>
  <c r="F21" i="15"/>
  <c r="G21" i="15"/>
  <c r="D11" i="15"/>
  <c r="D12" i="15"/>
  <c r="D13" i="15"/>
  <c r="D14" i="15"/>
  <c r="D15" i="15"/>
  <c r="D16" i="15"/>
  <c r="D17" i="15"/>
  <c r="D18" i="15"/>
  <c r="D19" i="15"/>
  <c r="D20" i="15"/>
  <c r="C11" i="15"/>
  <c r="C12" i="15"/>
  <c r="C13" i="15"/>
  <c r="C14" i="15"/>
  <c r="C15" i="15"/>
  <c r="C16" i="15"/>
  <c r="C17" i="15"/>
  <c r="C18" i="15"/>
  <c r="C19" i="15"/>
  <c r="C20" i="15"/>
  <c r="C10" i="15"/>
  <c r="H24" i="5"/>
  <c r="H25" i="5"/>
  <c r="H26" i="5"/>
  <c r="H27" i="5"/>
  <c r="H28" i="5"/>
  <c r="H29" i="5"/>
  <c r="H30" i="5"/>
  <c r="H31" i="5"/>
  <c r="H32" i="5"/>
  <c r="H33" i="5"/>
  <c r="H23" i="5"/>
  <c r="E24" i="5"/>
  <c r="E25" i="5"/>
  <c r="E26" i="5"/>
  <c r="E27" i="5"/>
  <c r="E28" i="5"/>
  <c r="E29" i="5"/>
  <c r="E30" i="5"/>
  <c r="E31" i="5"/>
  <c r="E32" i="5"/>
  <c r="E33" i="5"/>
  <c r="E23" i="5"/>
  <c r="H11" i="5"/>
  <c r="H12" i="5"/>
  <c r="H13" i="5"/>
  <c r="H14" i="5"/>
  <c r="H15" i="5"/>
  <c r="H16" i="5"/>
  <c r="H17" i="5"/>
  <c r="H18" i="5"/>
  <c r="H19" i="5"/>
  <c r="H10" i="5"/>
  <c r="E20" i="5"/>
  <c r="E11" i="5"/>
  <c r="E12" i="5"/>
  <c r="E13" i="5"/>
  <c r="E14" i="5"/>
  <c r="E15" i="5"/>
  <c r="E16" i="5"/>
  <c r="E17" i="5"/>
  <c r="E18" i="5"/>
  <c r="E19" i="5"/>
  <c r="E10" i="5"/>
  <c r="D34" i="5"/>
  <c r="D21" i="5"/>
  <c r="G21" i="5"/>
  <c r="C21" i="5"/>
  <c r="H119" i="4"/>
  <c r="F119" i="4"/>
  <c r="E119" i="4"/>
  <c r="D119" i="4"/>
  <c r="C119" i="4"/>
  <c r="G117" i="4"/>
  <c r="G119" i="4" s="1"/>
  <c r="E14" i="9" l="1"/>
  <c r="E17" i="1"/>
  <c r="F14" i="9"/>
  <c r="F17" i="1"/>
  <c r="C14" i="9"/>
  <c r="C17" i="1"/>
  <c r="G14" i="9"/>
  <c r="H17" i="1"/>
  <c r="D17" i="1"/>
  <c r="D14" i="9"/>
  <c r="E18" i="15"/>
  <c r="E14" i="15"/>
  <c r="E26" i="16"/>
  <c r="E31" i="15"/>
  <c r="E27" i="15"/>
  <c r="E18" i="16"/>
  <c r="E14" i="16"/>
  <c r="E23" i="16"/>
  <c r="E30" i="16"/>
  <c r="E33" i="15"/>
  <c r="E29" i="15"/>
  <c r="E25" i="15"/>
  <c r="E19" i="16"/>
  <c r="E11" i="16"/>
  <c r="H21" i="16"/>
  <c r="E15" i="16"/>
  <c r="E20" i="16"/>
  <c r="E16" i="16"/>
  <c r="E12" i="16"/>
  <c r="D21" i="16"/>
  <c r="E32" i="16"/>
  <c r="E28" i="16"/>
  <c r="E24" i="16"/>
  <c r="D34" i="16"/>
  <c r="H34" i="16"/>
  <c r="E10" i="15"/>
  <c r="E17" i="15"/>
  <c r="E13" i="15"/>
  <c r="E20" i="15"/>
  <c r="E16" i="15"/>
  <c r="E12" i="15"/>
  <c r="D34" i="15"/>
  <c r="E32" i="15"/>
  <c r="E28" i="15"/>
  <c r="E24" i="15"/>
  <c r="E23" i="15"/>
  <c r="E30" i="15"/>
  <c r="E26" i="15"/>
  <c r="E10" i="16"/>
  <c r="E17" i="16"/>
  <c r="E13" i="16"/>
  <c r="E31" i="16"/>
  <c r="E27" i="16"/>
  <c r="D21" i="15"/>
  <c r="E19" i="15"/>
  <c r="E15" i="15"/>
  <c r="E11" i="15"/>
  <c r="E33" i="16"/>
  <c r="E29" i="16"/>
  <c r="E25" i="16"/>
  <c r="H21" i="5"/>
  <c r="C34" i="15"/>
  <c r="C34" i="16"/>
  <c r="C21" i="15"/>
  <c r="H34" i="5"/>
  <c r="C21" i="16"/>
  <c r="H34" i="15"/>
  <c r="H21" i="15"/>
  <c r="E21" i="5"/>
  <c r="E21" i="15" l="1"/>
  <c r="E21" i="16"/>
  <c r="E34" i="16"/>
  <c r="E34" i="15"/>
  <c r="C20" i="9" l="1"/>
  <c r="G10" i="9"/>
  <c r="F10" i="9"/>
  <c r="E10" i="9"/>
  <c r="D10" i="9"/>
  <c r="C10" i="9"/>
  <c r="G440" i="4"/>
  <c r="G28" i="2" s="1"/>
  <c r="G48" i="9" s="1"/>
  <c r="D428" i="4"/>
  <c r="D22" i="2" s="1"/>
  <c r="E428" i="4"/>
  <c r="E22" i="2" s="1"/>
  <c r="F428" i="4"/>
  <c r="F22" i="2" s="1"/>
  <c r="G428" i="4"/>
  <c r="G22" i="2" s="1"/>
  <c r="C428" i="4"/>
  <c r="C22" i="2" s="1"/>
  <c r="D440" i="4"/>
  <c r="E440" i="4"/>
  <c r="F440" i="4"/>
  <c r="C440" i="4"/>
  <c r="D406" i="4"/>
  <c r="D16" i="2" s="1"/>
  <c r="E406" i="4"/>
  <c r="E16" i="2" s="1"/>
  <c r="F406" i="4"/>
  <c r="F16" i="2" s="1"/>
  <c r="G406" i="4"/>
  <c r="G16" i="2" s="1"/>
  <c r="C406" i="4"/>
  <c r="C16" i="2" s="1"/>
  <c r="D385" i="4"/>
  <c r="D12" i="2" s="1"/>
  <c r="E385" i="4"/>
  <c r="E12" i="2" s="1"/>
  <c r="F385" i="4"/>
  <c r="F12" i="2" s="1"/>
  <c r="G385" i="4"/>
  <c r="G12" i="2" s="1"/>
  <c r="C385" i="4"/>
  <c r="C12" i="2" s="1"/>
  <c r="H376" i="4"/>
  <c r="E376" i="4"/>
  <c r="D11" i="2" s="1"/>
  <c r="F376" i="4"/>
  <c r="E11" i="2" s="1"/>
  <c r="G376" i="4"/>
  <c r="F11" i="2" s="1"/>
  <c r="D376" i="4"/>
  <c r="C11" i="2" s="1"/>
  <c r="G362" i="4"/>
  <c r="G363" i="4"/>
  <c r="G364" i="4"/>
  <c r="G365" i="4"/>
  <c r="D367" i="4"/>
  <c r="D37" i="1" s="1"/>
  <c r="E367" i="4"/>
  <c r="E27" i="9" s="1"/>
  <c r="F367" i="4"/>
  <c r="F27" i="9" s="1"/>
  <c r="H367" i="4"/>
  <c r="H37" i="1" s="1"/>
  <c r="C367" i="4"/>
  <c r="C37" i="1" s="1"/>
  <c r="G361" i="4"/>
  <c r="G350" i="4"/>
  <c r="G351" i="4"/>
  <c r="G352" i="4"/>
  <c r="E353" i="4"/>
  <c r="E43" i="9" s="1"/>
  <c r="D353" i="4"/>
  <c r="D43" i="9" s="1"/>
  <c r="F353" i="4"/>
  <c r="F43" i="9" s="1"/>
  <c r="H353" i="4"/>
  <c r="G43" i="9" s="1"/>
  <c r="C353" i="4"/>
  <c r="C36" i="1" s="1"/>
  <c r="G349" i="4"/>
  <c r="C35" i="1"/>
  <c r="G339" i="4"/>
  <c r="G340" i="4"/>
  <c r="D342" i="4"/>
  <c r="D35" i="1" s="1"/>
  <c r="E342" i="4"/>
  <c r="E35" i="1" s="1"/>
  <c r="F342" i="4"/>
  <c r="F35" i="1" s="1"/>
  <c r="H342" i="4"/>
  <c r="G26" i="9" s="1"/>
  <c r="C342" i="4"/>
  <c r="C26" i="9" s="1"/>
  <c r="G338" i="4"/>
  <c r="G308" i="4"/>
  <c r="G304" i="4"/>
  <c r="G305" i="4"/>
  <c r="G306" i="4"/>
  <c r="G307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4" i="4"/>
  <c r="G325" i="4"/>
  <c r="G326" i="4"/>
  <c r="G327" i="4"/>
  <c r="G328" i="4"/>
  <c r="G303" i="4"/>
  <c r="D330" i="4"/>
  <c r="D34" i="1" s="1"/>
  <c r="E330" i="4"/>
  <c r="E34" i="1" s="1"/>
  <c r="F330" i="4"/>
  <c r="F34" i="1" s="1"/>
  <c r="H330" i="4"/>
  <c r="H34" i="1" s="1"/>
  <c r="C330" i="4"/>
  <c r="C34" i="1" s="1"/>
  <c r="D296" i="4"/>
  <c r="D33" i="1" s="1"/>
  <c r="E296" i="4"/>
  <c r="E33" i="1" s="1"/>
  <c r="F296" i="4"/>
  <c r="F25" i="9" s="1"/>
  <c r="H296" i="4"/>
  <c r="H33" i="1" s="1"/>
  <c r="C296" i="4"/>
  <c r="C33" i="1" s="1"/>
  <c r="G293" i="4"/>
  <c r="G294" i="4"/>
  <c r="G292" i="4"/>
  <c r="D285" i="4"/>
  <c r="D24" i="9" s="1"/>
  <c r="E285" i="4"/>
  <c r="E32" i="1" s="1"/>
  <c r="F285" i="4"/>
  <c r="F32" i="1" s="1"/>
  <c r="H285" i="4"/>
  <c r="H32" i="1" s="1"/>
  <c r="C285" i="4"/>
  <c r="C32" i="1" s="1"/>
  <c r="G280" i="4"/>
  <c r="G281" i="4"/>
  <c r="G282" i="4"/>
  <c r="G283" i="4"/>
  <c r="G279" i="4"/>
  <c r="D272" i="4"/>
  <c r="D31" i="1" s="1"/>
  <c r="E272" i="4"/>
  <c r="E31" i="1" s="1"/>
  <c r="F272" i="4"/>
  <c r="F31" i="1" s="1"/>
  <c r="H272" i="4"/>
  <c r="H31" i="1" s="1"/>
  <c r="C272" i="4"/>
  <c r="C31" i="1" s="1"/>
  <c r="G270" i="4"/>
  <c r="G269" i="4"/>
  <c r="G266" i="4"/>
  <c r="D258" i="4"/>
  <c r="D30" i="1" s="1"/>
  <c r="E258" i="4"/>
  <c r="E30" i="1" s="1"/>
  <c r="F258" i="4"/>
  <c r="F30" i="1" s="1"/>
  <c r="H258" i="4"/>
  <c r="H30" i="1" s="1"/>
  <c r="C258" i="4"/>
  <c r="C30" i="1" s="1"/>
  <c r="G256" i="4"/>
  <c r="G252" i="4"/>
  <c r="G258" i="4" s="1"/>
  <c r="G239" i="4"/>
  <c r="G240" i="4"/>
  <c r="G241" i="4"/>
  <c r="G242" i="4"/>
  <c r="G238" i="4"/>
  <c r="D243" i="4"/>
  <c r="D21" i="9" s="1"/>
  <c r="E243" i="4"/>
  <c r="E29" i="1" s="1"/>
  <c r="F243" i="4"/>
  <c r="F21" i="9" s="1"/>
  <c r="H243" i="4"/>
  <c r="G21" i="9" s="1"/>
  <c r="C243" i="4"/>
  <c r="C21" i="9" s="1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16" i="4"/>
  <c r="H231" i="4"/>
  <c r="H28" i="1" s="1"/>
  <c r="D231" i="4"/>
  <c r="D28" i="1" s="1"/>
  <c r="E231" i="4"/>
  <c r="E28" i="1" s="1"/>
  <c r="F231" i="4"/>
  <c r="F28" i="1" s="1"/>
  <c r="C231" i="4"/>
  <c r="C28" i="1" s="1"/>
  <c r="G200" i="4"/>
  <c r="G201" i="4"/>
  <c r="G202" i="4"/>
  <c r="G203" i="4"/>
  <c r="G204" i="4"/>
  <c r="G205" i="4"/>
  <c r="G206" i="4"/>
  <c r="G207" i="4"/>
  <c r="G208" i="4"/>
  <c r="G199" i="4"/>
  <c r="H209" i="4"/>
  <c r="H27" i="1" s="1"/>
  <c r="D209" i="4"/>
  <c r="D27" i="1" s="1"/>
  <c r="E209" i="4"/>
  <c r="E27" i="1" s="1"/>
  <c r="F209" i="4"/>
  <c r="F27" i="1" s="1"/>
  <c r="C209" i="4"/>
  <c r="G191" i="4"/>
  <c r="D192" i="4"/>
  <c r="D17" i="9" s="1"/>
  <c r="E192" i="4"/>
  <c r="E20" i="1" s="1"/>
  <c r="F192" i="4"/>
  <c r="F20" i="1" s="1"/>
  <c r="G192" i="4"/>
  <c r="H192" i="4"/>
  <c r="H20" i="1" s="1"/>
  <c r="C192" i="4"/>
  <c r="C20" i="1" s="1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35" i="4"/>
  <c r="D184" i="4"/>
  <c r="D16" i="9" s="1"/>
  <c r="E184" i="4"/>
  <c r="E19" i="1" s="1"/>
  <c r="F184" i="4"/>
  <c r="F19" i="1" s="1"/>
  <c r="H184" i="4"/>
  <c r="H19" i="1" s="1"/>
  <c r="C184" i="4"/>
  <c r="C19" i="1" s="1"/>
  <c r="D127" i="4"/>
  <c r="D18" i="1" s="1"/>
  <c r="E127" i="4"/>
  <c r="E18" i="1" s="1"/>
  <c r="F127" i="4"/>
  <c r="F18" i="1" s="1"/>
  <c r="H127" i="4"/>
  <c r="H18" i="1" s="1"/>
  <c r="C127" i="4"/>
  <c r="C18" i="1" s="1"/>
  <c r="G127" i="4"/>
  <c r="G106" i="4"/>
  <c r="G107" i="4"/>
  <c r="G108" i="4"/>
  <c r="G109" i="4"/>
  <c r="G105" i="4"/>
  <c r="H110" i="4"/>
  <c r="G13" i="9" s="1"/>
  <c r="D110" i="4"/>
  <c r="D16" i="1" s="1"/>
  <c r="E110" i="4"/>
  <c r="E16" i="1" s="1"/>
  <c r="F110" i="4"/>
  <c r="F16" i="1" s="1"/>
  <c r="C110" i="4"/>
  <c r="C13" i="9" s="1"/>
  <c r="G90" i="4"/>
  <c r="G91" i="4"/>
  <c r="G92" i="4"/>
  <c r="G93" i="4"/>
  <c r="G94" i="4"/>
  <c r="G95" i="4"/>
  <c r="G96" i="4"/>
  <c r="G89" i="4"/>
  <c r="D97" i="4"/>
  <c r="D15" i="1" s="1"/>
  <c r="E97" i="4"/>
  <c r="E15" i="1" s="1"/>
  <c r="F97" i="4"/>
  <c r="F35" i="9" s="1"/>
  <c r="H97" i="4"/>
  <c r="H15" i="1" s="1"/>
  <c r="C97" i="4"/>
  <c r="C15" i="1" s="1"/>
  <c r="G79" i="4"/>
  <c r="G80" i="4"/>
  <c r="G78" i="4"/>
  <c r="H82" i="4"/>
  <c r="H14" i="1" s="1"/>
  <c r="D82" i="4"/>
  <c r="D42" i="9" s="1"/>
  <c r="E82" i="4"/>
  <c r="E14" i="1" s="1"/>
  <c r="F82" i="4"/>
  <c r="F14" i="1" s="1"/>
  <c r="C82" i="4"/>
  <c r="C14" i="1" s="1"/>
  <c r="G65" i="4"/>
  <c r="G66" i="4"/>
  <c r="G67" i="4"/>
  <c r="G68" i="4"/>
  <c r="G69" i="4"/>
  <c r="G64" i="4"/>
  <c r="H71" i="4"/>
  <c r="H13" i="1" s="1"/>
  <c r="D71" i="4"/>
  <c r="D13" i="1" s="1"/>
  <c r="E71" i="4"/>
  <c r="E13" i="1" s="1"/>
  <c r="F71" i="4"/>
  <c r="F13" i="1" s="1"/>
  <c r="C71" i="4"/>
  <c r="C13" i="1" s="1"/>
  <c r="G44" i="4"/>
  <c r="G46" i="4"/>
  <c r="G50" i="4"/>
  <c r="G51" i="4"/>
  <c r="G54" i="4"/>
  <c r="G55" i="4"/>
  <c r="G56" i="4"/>
  <c r="G43" i="4"/>
  <c r="C57" i="4"/>
  <c r="C12" i="1" s="1"/>
  <c r="D57" i="4"/>
  <c r="D12" i="1" s="1"/>
  <c r="E57" i="4"/>
  <c r="E12" i="1" s="1"/>
  <c r="F57" i="4"/>
  <c r="F12" i="9" s="1"/>
  <c r="H57" i="4"/>
  <c r="H12" i="1" s="1"/>
  <c r="G31" i="4"/>
  <c r="G26" i="4"/>
  <c r="G27" i="4"/>
  <c r="G28" i="4"/>
  <c r="G25" i="4"/>
  <c r="D34" i="4"/>
  <c r="D11" i="9" s="1"/>
  <c r="E34" i="4"/>
  <c r="E11" i="9" s="1"/>
  <c r="F34" i="4"/>
  <c r="F11" i="9" s="1"/>
  <c r="H34" i="4"/>
  <c r="H11" i="1" s="1"/>
  <c r="C34" i="4"/>
  <c r="C11" i="9" s="1"/>
  <c r="D23" i="9" l="1"/>
  <c r="F24" i="9"/>
  <c r="G16" i="9"/>
  <c r="G20" i="9"/>
  <c r="C17" i="9"/>
  <c r="D41" i="9"/>
  <c r="D45" i="9" s="1"/>
  <c r="C23" i="9"/>
  <c r="D26" i="9"/>
  <c r="E26" i="9"/>
  <c r="C36" i="9"/>
  <c r="G24" i="9"/>
  <c r="F29" i="1"/>
  <c r="E13" i="9"/>
  <c r="E35" i="9"/>
  <c r="E25" i="9"/>
  <c r="D19" i="1"/>
  <c r="D20" i="1"/>
  <c r="F33" i="1"/>
  <c r="E36" i="1"/>
  <c r="F37" i="1"/>
  <c r="C16" i="9"/>
  <c r="F17" i="9"/>
  <c r="E41" i="9"/>
  <c r="D19" i="9"/>
  <c r="E21" i="9"/>
  <c r="F20" i="9"/>
  <c r="C43" i="9"/>
  <c r="G27" i="9"/>
  <c r="F36" i="1"/>
  <c r="C12" i="9"/>
  <c r="G17" i="9"/>
  <c r="C42" i="9"/>
  <c r="D22" i="9"/>
  <c r="E22" i="9"/>
  <c r="G19" i="9"/>
  <c r="G36" i="9"/>
  <c r="E14" i="2"/>
  <c r="E18" i="2" s="1"/>
  <c r="E24" i="2" s="1"/>
  <c r="C14" i="2"/>
  <c r="C18" i="2" s="1"/>
  <c r="G11" i="9"/>
  <c r="G42" i="9"/>
  <c r="C27" i="9"/>
  <c r="G23" i="9"/>
  <c r="G71" i="4"/>
  <c r="D12" i="9"/>
  <c r="F13" i="9"/>
  <c r="D27" i="9"/>
  <c r="F12" i="1"/>
  <c r="F15" i="1"/>
  <c r="H16" i="1"/>
  <c r="C27" i="1"/>
  <c r="G27" i="1" s="1"/>
  <c r="C19" i="9"/>
  <c r="D29" i="1"/>
  <c r="D32" i="1"/>
  <c r="H35" i="1"/>
  <c r="D36" i="1"/>
  <c r="E37" i="1"/>
  <c r="D13" i="9"/>
  <c r="F16" i="9"/>
  <c r="E17" i="9"/>
  <c r="D35" i="9"/>
  <c r="C41" i="9"/>
  <c r="G41" i="9"/>
  <c r="F42" i="9"/>
  <c r="C22" i="9"/>
  <c r="D25" i="9"/>
  <c r="E20" i="9"/>
  <c r="E24" i="9"/>
  <c r="F19" i="9"/>
  <c r="F23" i="9"/>
  <c r="F36" i="9"/>
  <c r="F38" i="9" s="1"/>
  <c r="G22" i="9"/>
  <c r="D14" i="1"/>
  <c r="G12" i="9"/>
  <c r="C24" i="9"/>
  <c r="D36" i="9"/>
  <c r="G82" i="4"/>
  <c r="C16" i="1"/>
  <c r="C29" i="1"/>
  <c r="G353" i="4"/>
  <c r="H36" i="1"/>
  <c r="E12" i="9"/>
  <c r="E16" i="9"/>
  <c r="C35" i="9"/>
  <c r="G35" i="9"/>
  <c r="F41" i="9"/>
  <c r="E42" i="9"/>
  <c r="C25" i="9"/>
  <c r="D20" i="9"/>
  <c r="E19" i="9"/>
  <c r="E23" i="9"/>
  <c r="F22" i="9"/>
  <c r="F26" i="9"/>
  <c r="E36" i="9"/>
  <c r="G25" i="9"/>
  <c r="G11" i="2"/>
  <c r="G14" i="2" s="1"/>
  <c r="G49" i="9" s="1"/>
  <c r="C48" i="9" s="1"/>
  <c r="G272" i="4"/>
  <c r="G367" i="4"/>
  <c r="G296" i="4"/>
  <c r="G342" i="4"/>
  <c r="G330" i="4"/>
  <c r="G285" i="4"/>
  <c r="G30" i="1"/>
  <c r="G243" i="4"/>
  <c r="G231" i="4"/>
  <c r="G209" i="4"/>
  <c r="G184" i="4"/>
  <c r="G110" i="4"/>
  <c r="G97" i="4"/>
  <c r="G57" i="4"/>
  <c r="G34" i="4"/>
  <c r="F11" i="1"/>
  <c r="E11" i="1"/>
  <c r="D11" i="1"/>
  <c r="C11" i="1"/>
  <c r="F10" i="1"/>
  <c r="E10" i="1"/>
  <c r="D10" i="1"/>
  <c r="C10" i="1"/>
  <c r="C14" i="4"/>
  <c r="G10" i="1" s="1"/>
  <c r="F14" i="2"/>
  <c r="F49" i="9" s="1"/>
  <c r="E38" i="9" l="1"/>
  <c r="H39" i="1"/>
  <c r="F39" i="1"/>
  <c r="C38" i="9"/>
  <c r="G38" i="9"/>
  <c r="G37" i="1"/>
  <c r="H23" i="1"/>
  <c r="E45" i="9"/>
  <c r="C45" i="9"/>
  <c r="E32" i="9"/>
  <c r="E47" i="9" s="1"/>
  <c r="D32" i="9"/>
  <c r="G32" i="9"/>
  <c r="F45" i="9"/>
  <c r="C50" i="9"/>
  <c r="C49" i="9"/>
  <c r="D48" i="9" s="1"/>
  <c r="C32" i="9"/>
  <c r="F32" i="9"/>
  <c r="E50" i="9"/>
  <c r="E49" i="9"/>
  <c r="F48" i="9" s="1"/>
  <c r="D38" i="9"/>
  <c r="E39" i="1"/>
  <c r="F23" i="1"/>
  <c r="G45" i="9"/>
  <c r="F18" i="2"/>
  <c r="F24" i="2" s="1"/>
  <c r="F50" i="9"/>
  <c r="G18" i="2"/>
  <c r="G24" i="2" s="1"/>
  <c r="G50" i="9"/>
  <c r="E23" i="1"/>
  <c r="G36" i="1"/>
  <c r="G34" i="1"/>
  <c r="G35" i="1"/>
  <c r="C24" i="2"/>
  <c r="D14" i="2"/>
  <c r="D49" i="9" s="1"/>
  <c r="E48" i="9" s="1"/>
  <c r="G33" i="1"/>
  <c r="H41" i="1" l="1"/>
  <c r="G29" i="2" s="1"/>
  <c r="G31" i="2" s="1"/>
  <c r="C28" i="2" s="1"/>
  <c r="F41" i="1"/>
  <c r="F29" i="2" s="1"/>
  <c r="D47" i="9"/>
  <c r="D51" i="9" s="1"/>
  <c r="C47" i="9"/>
  <c r="C51" i="9" s="1"/>
  <c r="G47" i="9"/>
  <c r="G51" i="9" s="1"/>
  <c r="F47" i="9"/>
  <c r="F51" i="9" s="1"/>
  <c r="E41" i="1"/>
  <c r="E29" i="2" s="1"/>
  <c r="G32" i="2"/>
  <c r="E51" i="9"/>
  <c r="D18" i="2"/>
  <c r="D24" i="2" s="1"/>
  <c r="D50" i="9"/>
  <c r="G11" i="1"/>
  <c r="G15" i="1"/>
  <c r="G17" i="1"/>
  <c r="G20" i="1"/>
  <c r="G29" i="1"/>
  <c r="G31" i="1"/>
  <c r="G12" i="1"/>
  <c r="G32" i="1"/>
  <c r="G16" i="1"/>
  <c r="G19" i="1"/>
  <c r="D23" i="1"/>
  <c r="G13" i="1" l="1"/>
  <c r="G23" i="1" s="1"/>
  <c r="C23" i="1"/>
  <c r="C39" i="1"/>
  <c r="D39" i="1"/>
  <c r="D41" i="1" s="1"/>
  <c r="G28" i="1"/>
  <c r="G39" i="1" s="1"/>
  <c r="G41" i="1" l="1"/>
  <c r="C41" i="1"/>
  <c r="C29" i="2" s="1"/>
  <c r="C31" i="2" l="1"/>
  <c r="D29" i="2"/>
  <c r="C32" i="2" l="1"/>
  <c r="D28" i="2"/>
  <c r="D31" i="2" s="1"/>
  <c r="E28" i="2" s="1"/>
  <c r="E31" i="2" s="1"/>
  <c r="F28" i="2" l="1"/>
  <c r="F31" i="2" s="1"/>
  <c r="F32" i="2" s="1"/>
  <c r="E32" i="2"/>
  <c r="D32" i="2"/>
</calcChain>
</file>

<file path=xl/sharedStrings.xml><?xml version="1.0" encoding="utf-8"?>
<sst xmlns="http://schemas.openxmlformats.org/spreadsheetml/2006/main" count="1157" uniqueCount="471">
  <si>
    <t>Note</t>
  </si>
  <si>
    <t>Kshs</t>
  </si>
  <si>
    <t>Proceeds from Domestic Borrowings</t>
  </si>
  <si>
    <t>Proceeds from Foreign Borrowings</t>
  </si>
  <si>
    <t>Compensation of Employees</t>
  </si>
  <si>
    <t>Pension and other social security contributions</t>
  </si>
  <si>
    <t>Social Security Benefits</t>
  </si>
  <si>
    <t>___________________________</t>
  </si>
  <si>
    <t>________________________</t>
  </si>
  <si>
    <t>FINANCIAL ASSETS</t>
  </si>
  <si>
    <t>Cash and Cash Equivalents</t>
  </si>
  <si>
    <t>Bank Balances</t>
  </si>
  <si>
    <t>Cash Balances</t>
  </si>
  <si>
    <t>TOTAL FINANCIAL ASSETS</t>
  </si>
  <si>
    <t>________________</t>
  </si>
  <si>
    <t>Bank accounts</t>
  </si>
  <si>
    <t>Cash in hand</t>
  </si>
  <si>
    <t>Borrowing within General Government</t>
  </si>
  <si>
    <t>Borrowing from Monetary Authorities (Central Bank)</t>
  </si>
  <si>
    <t>Other Domestic Depository Corporations (Commercial Banks)</t>
  </si>
  <si>
    <t>Borrowing from Other Domestic Financial Institutions</t>
  </si>
  <si>
    <t>Borrowing from Other Domestic Creditors</t>
  </si>
  <si>
    <t>Domestic Currency and Domestic Deposits</t>
  </si>
  <si>
    <t>Foreign Borrowing – Draw-downs Through Exchequer</t>
  </si>
  <si>
    <t>Foreign Borrowing - Direct Payments</t>
  </si>
  <si>
    <t>Foreign Currency and Foreign Deposits</t>
  </si>
  <si>
    <t>Receipts from the Sale of Buildings</t>
  </si>
  <si>
    <t>Receipts from the Sale of Vehicles and Transport Equipment</t>
  </si>
  <si>
    <t>Receipts from the Sale Plant Machinery and Equipment</t>
  </si>
  <si>
    <t>Receipts from Sale of Certified Seeds and Breeding Stock</t>
  </si>
  <si>
    <t>Receipts from the Sale of Strategic Reserves Stocks</t>
  </si>
  <si>
    <t>Receipts from the Sale of Inventories, Stocks and Commodities</t>
  </si>
  <si>
    <t>Disposal and Sales of Non-Produced Assets</t>
  </si>
  <si>
    <t>Interest Received</t>
  </si>
  <si>
    <t>Profits and Dividends</t>
  </si>
  <si>
    <t>Rents</t>
  </si>
  <si>
    <t>Other Property Income</t>
  </si>
  <si>
    <t>Sales of Market Establishments</t>
  </si>
  <si>
    <t>Receipts from Administrative Fees and Charges</t>
  </si>
  <si>
    <t>Receipts from Administrative Fees and Charges - Collected as AIA</t>
  </si>
  <si>
    <t>Receipts from Incidental Sales by Non-Market Establishments</t>
  </si>
  <si>
    <t>Receipts from Sales by Non-Market Establishments</t>
  </si>
  <si>
    <t>Receipts from Sale of Incidental Goods</t>
  </si>
  <si>
    <t>Fines Penalties and Forfeitures</t>
  </si>
  <si>
    <t>Receipts from Voluntary transfers other than grants</t>
  </si>
  <si>
    <t>Basic salaries of permanent employees</t>
  </si>
  <si>
    <t>Basic wages of temporary employees</t>
  </si>
  <si>
    <t>Personal allowances paid as part of salary</t>
  </si>
  <si>
    <t>Personal allowances paid as reimbursements</t>
  </si>
  <si>
    <t>Personal allowances provided in kind</t>
  </si>
  <si>
    <t>Other personnel payments</t>
  </si>
  <si>
    <t>Compulsory national social security schemes</t>
  </si>
  <si>
    <t>Compulsory national health insurance schemes</t>
  </si>
  <si>
    <t>Social benefit schemes outside government</t>
  </si>
  <si>
    <t>Utilities, supplies and services</t>
  </si>
  <si>
    <t>Communication, supplies and services</t>
  </si>
  <si>
    <t>Domestic travel and subsistence</t>
  </si>
  <si>
    <t>Foreign travel and subsistence</t>
  </si>
  <si>
    <t>Printing, advertising and information supplies &amp; services</t>
  </si>
  <si>
    <t>Rentals of produced assets</t>
  </si>
  <si>
    <t>Training expenses</t>
  </si>
  <si>
    <t>Hospitality supplies and services</t>
  </si>
  <si>
    <t>Insurance costs</t>
  </si>
  <si>
    <t>Office and general supplies and services</t>
  </si>
  <si>
    <t>Other operating expenses</t>
  </si>
  <si>
    <t>Routine maintenance – vehicles and other transport equipment</t>
  </si>
  <si>
    <t>Routine maintenance – other assets</t>
  </si>
  <si>
    <t>Scholarships and other educational benefits</t>
  </si>
  <si>
    <t>Emergency relief and refugee assistance</t>
  </si>
  <si>
    <t>Subsidies to small businesses, cooperatives, and self employed</t>
  </si>
  <si>
    <t>Other capital grants and transfers</t>
  </si>
  <si>
    <t>Government pension and retirement benefits</t>
  </si>
  <si>
    <t>Social security benefits in cash and in kind</t>
  </si>
  <si>
    <t>Employer Social Benefits in cash and in kind</t>
  </si>
  <si>
    <t>Purchase of Buildings</t>
  </si>
  <si>
    <t>Construction of Buildings</t>
  </si>
  <si>
    <t>Refurbishment of Buildings</t>
  </si>
  <si>
    <t>Construction of Roads</t>
  </si>
  <si>
    <t>Construction and Civil Works</t>
  </si>
  <si>
    <t>Overhaul and Refurbishment of Construction and Civil Works</t>
  </si>
  <si>
    <t>Purchase of Vehicles and Other Transport Equipment</t>
  </si>
  <si>
    <t>Overhaul of Vehicles and Other Transport Equipment</t>
  </si>
  <si>
    <t>Purchase of Household Furniture and Institutional Equipment</t>
  </si>
  <si>
    <t>Purchase of Office Furniture and General Equipment</t>
  </si>
  <si>
    <t>Purchase of Specialised Plant, Equipment and Machinery</t>
  </si>
  <si>
    <t>Rehabilitation and Renovation of Plant, Machinery and Equip.</t>
  </si>
  <si>
    <t>Purchase of Certified Seeds, Breeding Stock and Live Animals</t>
  </si>
  <si>
    <t>Research, Studies, Project Preparation, Design &amp; Supervision</t>
  </si>
  <si>
    <t>Rehabilitation of Civil Works</t>
  </si>
  <si>
    <t>Acquisition of Land</t>
  </si>
  <si>
    <t>Domestic Public Non-Financial Enterprises</t>
  </si>
  <si>
    <t>Domestic Public Financial Institutions</t>
  </si>
  <si>
    <t>Foreign financial Institutions operating Abroad</t>
  </si>
  <si>
    <t>Other Foreign Enterprises</t>
  </si>
  <si>
    <t>Foreign Payables - From Previous Years</t>
  </si>
  <si>
    <t>Budget Reserves</t>
  </si>
  <si>
    <t>Civil Contingency Reserves</t>
  </si>
  <si>
    <t>Location 1</t>
  </si>
  <si>
    <t>Location 2</t>
  </si>
  <si>
    <t>Name of Officer or Institution</t>
  </si>
  <si>
    <t>Amount Taken</t>
  </si>
  <si>
    <t>Balance</t>
  </si>
  <si>
    <t>Grand Total</t>
  </si>
  <si>
    <t>Proceeds from Sale of Assets</t>
  </si>
  <si>
    <t>Use of goods and services</t>
  </si>
  <si>
    <t>Subsidies</t>
  </si>
  <si>
    <t>Other grants and transfers</t>
  </si>
  <si>
    <t>Acquisition of Assets</t>
  </si>
  <si>
    <t>Repayment of principal on Domestic and Foreign borrowing</t>
  </si>
  <si>
    <t xml:space="preserve">SURPLUS/DEFICIT </t>
  </si>
  <si>
    <t>Total</t>
  </si>
  <si>
    <t>Description</t>
  </si>
  <si>
    <t>Name of Donor</t>
  </si>
  <si>
    <t>Grants Received from Bilateral Donors (Foreign Governments)</t>
  </si>
  <si>
    <t xml:space="preserve">Subsidies to Public Corporations  </t>
  </si>
  <si>
    <t xml:space="preserve">Subsidies to Private Enterprises  </t>
  </si>
  <si>
    <t xml:space="preserve">TOTAL </t>
  </si>
  <si>
    <t>Principal Repayments on Guaranteed Debt Taken over by Government</t>
  </si>
  <si>
    <t>Repayments on Borrowings from Other Domestic Creditors</t>
  </si>
  <si>
    <t>Repayment of Principal from Foreign Lending &amp; On – Lending</t>
  </si>
  <si>
    <t>Acquisition of Intangible Assets</t>
  </si>
  <si>
    <t>Acquisition of Strategic Stocks and commodities</t>
  </si>
  <si>
    <t>Financial Assets</t>
  </si>
  <si>
    <t>Non Financial Assets</t>
  </si>
  <si>
    <t xml:space="preserve">REPRESENTED BY </t>
  </si>
  <si>
    <t>Fund balance b/fwd</t>
  </si>
  <si>
    <t>Surplus/Defict for the year</t>
  </si>
  <si>
    <t>Control</t>
  </si>
  <si>
    <t>Name of Bank, Account No. &amp; currency</t>
  </si>
  <si>
    <t xml:space="preserve">Total </t>
  </si>
  <si>
    <t xml:space="preserve">See attached list </t>
  </si>
  <si>
    <t>See list attached</t>
  </si>
  <si>
    <t>Other expenses</t>
  </si>
  <si>
    <t>CASH FLOW FROM OPERATING ACTIVITIES</t>
  </si>
  <si>
    <t>Payments for operating expenses</t>
  </si>
  <si>
    <t>Adjustments during the year</t>
  </si>
  <si>
    <t>CASHFLOW FROM INVESTING ACTIVITIES</t>
  </si>
  <si>
    <t>Net cash flow from financing activities</t>
  </si>
  <si>
    <t>NET INCREASE IN CASH AND CASH EQUIVALENT</t>
  </si>
  <si>
    <t xml:space="preserve">Control </t>
  </si>
  <si>
    <t>COUNTY OF XYZ</t>
  </si>
  <si>
    <t>The accounting policies and explanatory notes to these financial statements form an integral part of the financial statements. The financial statements were approved on ______________ 2014 and signed by:</t>
  </si>
  <si>
    <t>RECEIPTS</t>
  </si>
  <si>
    <t>PAYMENTS</t>
  </si>
  <si>
    <t>TOTAL PAYMENTS</t>
  </si>
  <si>
    <t>Receipt/Expense Item</t>
  </si>
  <si>
    <t> RECEIPTS</t>
  </si>
  <si>
    <t>Other Payments</t>
  </si>
  <si>
    <t>Details of General Accounts On Vote</t>
  </si>
  <si>
    <t xml:space="preserve"> 2013 - 2014 </t>
  </si>
  <si>
    <t xml:space="preserve"> 2012 - 2013 </t>
  </si>
  <si>
    <t>GAV Provisioning account balance</t>
  </si>
  <si>
    <t>xxx</t>
  </si>
  <si>
    <t>Details of Exchequer Account</t>
  </si>
  <si>
    <t>Exchequer Provisioning account balance</t>
  </si>
  <si>
    <t>Supplier of Goods or Services</t>
  </si>
  <si>
    <t>Construction of buildings</t>
  </si>
  <si>
    <t>Sub-Total</t>
  </si>
  <si>
    <t>Construction of civil works</t>
  </si>
  <si>
    <t>Supply of goods</t>
  </si>
  <si>
    <t>Supply of services</t>
  </si>
  <si>
    <t>Name of Staff</t>
  </si>
  <si>
    <t>Asset class</t>
  </si>
  <si>
    <t>Land</t>
  </si>
  <si>
    <t>Buildings and structures</t>
  </si>
  <si>
    <t>Transport equipment</t>
  </si>
  <si>
    <t>Office equipment, furniture and fittings</t>
  </si>
  <si>
    <t>ICT Equipment, Software and Other ICT Assets</t>
  </si>
  <si>
    <t>Other Machinery and Equipment</t>
  </si>
  <si>
    <t>Heritage and cultural assets</t>
  </si>
  <si>
    <t>Intangible assets</t>
  </si>
  <si>
    <t>Chief Officer - Finance</t>
  </si>
  <si>
    <t>Head of Treasury Accounting</t>
  </si>
  <si>
    <t>Finance Costs, including Loan Interest</t>
  </si>
  <si>
    <t>Total Cash and cash equivalents</t>
  </si>
  <si>
    <t>Accounts receivables – Outstanding Imprests</t>
  </si>
  <si>
    <t>FINANCIAL LIABILITIES</t>
  </si>
  <si>
    <t>Accounts Payables – Deposits and retentions</t>
  </si>
  <si>
    <t>NET FINANCIAL ASSETS</t>
  </si>
  <si>
    <r>
      <t xml:space="preserve">The accounting policies and explanatory notes to these financial statements form an integral part of the financial statements. The entity financial statements were approved on </t>
    </r>
    <r>
      <rPr>
        <u/>
        <sz val="11"/>
        <color theme="1"/>
        <rFont val="Times New Roman"/>
        <family val="1"/>
      </rPr>
      <t xml:space="preserve">___________                     </t>
    </r>
    <r>
      <rPr>
        <sz val="11"/>
        <color theme="1"/>
        <rFont val="Times New Roman"/>
        <family val="1"/>
      </rPr>
      <t>2015 and signed by:</t>
    </r>
  </si>
  <si>
    <r>
      <t xml:space="preserve">The accounting policies and explanatory notes to these financial statements form an integral part of the financial statements. The entity financial statements were approved on </t>
    </r>
    <r>
      <rPr>
        <u/>
        <sz val="11"/>
        <color theme="1"/>
        <rFont val="Times New Roman"/>
        <family val="1"/>
      </rPr>
      <t xml:space="preserve">___________        </t>
    </r>
    <r>
      <rPr>
        <sz val="11"/>
        <color theme="1"/>
        <rFont val="Times New Roman"/>
        <family val="1"/>
      </rPr>
      <t>2015 and signed by:</t>
    </r>
  </si>
  <si>
    <t> Total Exchequer Releases for quarter 1</t>
  </si>
  <si>
    <t> Total Exchequer Releases for quarter 2</t>
  </si>
  <si>
    <t> Total Exchequer Releases for quarter 3</t>
  </si>
  <si>
    <t> Total Exchequer Releases for quarter 4</t>
  </si>
  <si>
    <t>Other miscellaneous revenues</t>
  </si>
  <si>
    <t>Insurance claims recovery</t>
  </si>
  <si>
    <t>Transfers from reserve funds</t>
  </si>
  <si>
    <t>Donations</t>
  </si>
  <si>
    <t>Fund raising events</t>
  </si>
  <si>
    <t>Housing</t>
  </si>
  <si>
    <t>(insert name of budget agency)</t>
  </si>
  <si>
    <t>Exchange Rate Losses</t>
  </si>
  <si>
    <t>Interest Payments on Guaranteed Debt Taken over by Govt</t>
  </si>
  <si>
    <t>Cash in Hand – Held in domestic currency</t>
  </si>
  <si>
    <t>Cash in Hand – Held in foreign currency</t>
  </si>
  <si>
    <t>Government Imprests</t>
  </si>
  <si>
    <t>Date Imprest Taken</t>
  </si>
  <si>
    <t xml:space="preserve"> Amount Surrendered </t>
  </si>
  <si>
    <t> Kshs</t>
  </si>
  <si>
    <t>Kshs </t>
  </si>
  <si>
    <t>dd/mm/yy</t>
  </si>
  <si>
    <t>Accounts Receivables</t>
  </si>
  <si>
    <t>Accounts Payables</t>
  </si>
  <si>
    <t>TOTAL RECEIPTS</t>
  </si>
  <si>
    <t>NET FINANCIAL POSITION</t>
  </si>
  <si>
    <t xml:space="preserve">Equitable Share (Exchequer releases) </t>
  </si>
  <si>
    <t>Transfers from National Government Entities</t>
  </si>
  <si>
    <t>Proceeds from Foreign Grants / Development Partners</t>
  </si>
  <si>
    <t>Conditional Additional Allocations to County Governments</t>
  </si>
  <si>
    <t>Conditional Allocation to Level 5 Hospitals</t>
  </si>
  <si>
    <t>County Own Generated Revenues</t>
  </si>
  <si>
    <t>Interest payments</t>
  </si>
  <si>
    <t>Transfers to Other Government Entities</t>
  </si>
  <si>
    <t xml:space="preserve">REPORTS AND FINANCIAL STATEMENTS </t>
  </si>
  <si>
    <t>FOR THE QUARTER ENDED XXX</t>
  </si>
  <si>
    <t>Q1</t>
  </si>
  <si>
    <t>Q2</t>
  </si>
  <si>
    <t>Q3</t>
  </si>
  <si>
    <t>Q4</t>
  </si>
  <si>
    <t>Sep</t>
  </si>
  <si>
    <t>Dec</t>
  </si>
  <si>
    <t>Mar</t>
  </si>
  <si>
    <t>Jun</t>
  </si>
  <si>
    <t xml:space="preserve">Cumulative </t>
  </si>
  <si>
    <t>Amount</t>
  </si>
  <si>
    <t>Comparative</t>
  </si>
  <si>
    <t>Period 2015</t>
  </si>
  <si>
    <t>Receipts from operating income</t>
  </si>
  <si>
    <t>Conditional Additional Allocation to County Governments</t>
  </si>
  <si>
    <t>Adjusted for:</t>
  </si>
  <si>
    <t>Net cash flows from operating activities</t>
  </si>
  <si>
    <t>Net cash flows from investing activities</t>
  </si>
  <si>
    <t>Cash and cash equivalent at BEGINNING of the quarter</t>
  </si>
  <si>
    <t>Cash and cash equivalent at END of the quarter</t>
  </si>
  <si>
    <t>CASHFLOW FROM FINANCING ACTIVITIES</t>
  </si>
  <si>
    <r>
      <t>1.</t>
    </r>
    <r>
      <rPr>
        <b/>
        <sz val="7"/>
        <color theme="1"/>
        <rFont val="Times New Roman"/>
        <family val="1"/>
      </rPr>
      <t> </t>
    </r>
    <r>
      <rPr>
        <b/>
        <sz val="11"/>
        <color theme="1"/>
        <rFont val="Times New Roman"/>
        <family val="1"/>
      </rPr>
      <t>EQUITABLE SHARE (EXCHQUER RELEASES)</t>
    </r>
  </si>
  <si>
    <t>Cumulative Amount</t>
  </si>
  <si>
    <t>2. TRANSFERS FROM NATIONAL GOVERNMENT ENTITIES</t>
  </si>
  <si>
    <t>Cumulative amount</t>
  </si>
  <si>
    <t>Transfers from Central government entities</t>
  </si>
  <si>
    <t>Transfer from Ministry of Health</t>
  </si>
  <si>
    <t>Leasing of medical equipment</t>
  </si>
  <si>
    <t>Free maternity healthcare</t>
  </si>
  <si>
    <t>Financing for level 5 hospitals</t>
  </si>
  <si>
    <t>Abolishment of user fees in health centers and dispensaries</t>
  </si>
  <si>
    <t>Transfer from Ministry of Transport and Infrastructure</t>
  </si>
  <si>
    <t>Road maintenance fuel levy fund</t>
  </si>
  <si>
    <t>Nairobi Missing Link Roads and Non-Motorized Transport Facilities</t>
  </si>
  <si>
    <t>Government of Germany</t>
  </si>
  <si>
    <t>Roads 2000 Project in Western Kenya</t>
  </si>
  <si>
    <t>Roads 2000 Project in Central Kenya</t>
  </si>
  <si>
    <t>Government of Italy</t>
  </si>
  <si>
    <t>Rehabilitation of sub-district hospitals - KIDDP</t>
  </si>
  <si>
    <t>Grants Received from Multilateral Donors (International Organizations)</t>
  </si>
  <si>
    <t xml:space="preserve">DANIDA </t>
  </si>
  <si>
    <t>Health Sector Programme Support (HSPS)</t>
  </si>
  <si>
    <t>Health Sector Support Project (HSSP)</t>
  </si>
  <si>
    <t>World Bank</t>
  </si>
  <si>
    <t>National Urban Transport Improvement Project (NUTRIP)</t>
  </si>
  <si>
    <t>European Development Fund</t>
  </si>
  <si>
    <t>3. PROCEEDS FROM FOREIGN GRANTS/ DEVELOPMENT PARTNERS</t>
  </si>
  <si>
    <t>TOTAL</t>
  </si>
  <si>
    <t xml:space="preserve"> </t>
  </si>
  <si>
    <t>4. PROCEEDS FROM DOMESTIC BORROWINGS</t>
  </si>
  <si>
    <t>5. PROCEEDS FROM FOREIGN BORROWINGS</t>
  </si>
  <si>
    <t>6. PROCEEDS FROM SALE OF ASSETS</t>
  </si>
  <si>
    <t>Loans and Grants Supplementary</t>
  </si>
  <si>
    <t>Conditional Allocations for Free Maternal Healthcare Allocation</t>
  </si>
  <si>
    <t>Conditional Allocations for Compensation for User Fees Foregone</t>
  </si>
  <si>
    <t>Conditional Allocation for Leasing of Medical Equipment</t>
  </si>
  <si>
    <t>Conditional Allocation from Road Maintenance Fuel Levy Fund</t>
  </si>
  <si>
    <t>Conditional Allocation to County Emergency Fund</t>
  </si>
  <si>
    <r>
      <rPr>
        <b/>
        <sz val="11"/>
        <color rgb="FF000000"/>
        <rFont val="Times New Roman"/>
        <family val="1"/>
      </rPr>
      <t>7. CONDITIONAL ADDITIONAL ALLOCATION TO COUNTY GOVERNMENTS</t>
    </r>
    <r>
      <rPr>
        <b/>
        <sz val="11"/>
        <color theme="1"/>
        <rFont val="Times New Roman"/>
        <family val="1"/>
      </rPr>
      <t xml:space="preserve"> </t>
    </r>
  </si>
  <si>
    <t>Level 5 Hospital</t>
  </si>
  <si>
    <t>Allocation</t>
  </si>
  <si>
    <t xml:space="preserve">Allocation </t>
  </si>
  <si>
    <t>(name of level 5 hospital)</t>
  </si>
  <si>
    <r>
      <rPr>
        <b/>
        <sz val="11"/>
        <color rgb="FF000000"/>
        <rFont val="Times New Roman"/>
        <family val="1"/>
      </rPr>
      <t>8. CONDITIONAL ALLOCATION TO LEVEL 5 HOSPITALS</t>
    </r>
    <r>
      <rPr>
        <b/>
        <sz val="11"/>
        <color theme="1"/>
        <rFont val="Times New Roman"/>
        <family val="1"/>
      </rPr>
      <t xml:space="preserve"> </t>
    </r>
  </si>
  <si>
    <t>Original Estimates</t>
  </si>
  <si>
    <t>Revised Estimates</t>
  </si>
  <si>
    <t>% Realized</t>
  </si>
  <si>
    <t>Current Grants from International NGOs paid through Exchequer</t>
  </si>
  <si>
    <t>Capital Grants from International NGOs paid through Exchequer</t>
  </si>
  <si>
    <t>Current Grants from International NGOs collected as AIA</t>
  </si>
  <si>
    <t>Capital Grants from International NGOs collected as AIA</t>
  </si>
  <si>
    <t>Other Voluntary Transfers for Current purposes</t>
  </si>
  <si>
    <t>Paid to Exchequer/CRF</t>
  </si>
  <si>
    <t>Business Permits / Cesses</t>
  </si>
  <si>
    <t>Poll Rates</t>
  </si>
  <si>
    <t>Plot Rents</t>
  </si>
  <si>
    <t>Other Local Levies</t>
  </si>
  <si>
    <t>Administrative Service Fees</t>
  </si>
  <si>
    <t>Various Fees</t>
  </si>
  <si>
    <t>Natural Resources Exploitation</t>
  </si>
  <si>
    <t>Lease/Rental of Infrastructure Assets</t>
  </si>
  <si>
    <t>Other revenues from financial assets loans</t>
  </si>
  <si>
    <t>Market/Trade Centre fees</t>
  </si>
  <si>
    <t>Vehicle Parking Fees</t>
  </si>
  <si>
    <t>Social Premise Use Charges</t>
  </si>
  <si>
    <t>School Fees</t>
  </si>
  <si>
    <t>Other Education Related Fees</t>
  </si>
  <si>
    <t>Other Education Revenues</t>
  </si>
  <si>
    <t>Public Health Services</t>
  </si>
  <si>
    <t>Public Health Facilities Operations</t>
  </si>
  <si>
    <t>Environment and Conservancy Administration</t>
  </si>
  <si>
    <t>Slaughter Houses Administration</t>
  </si>
  <si>
    <t>Water Supply Administration</t>
  </si>
  <si>
    <t>Sewerage Administration</t>
  </si>
  <si>
    <t>Other Health and Sanitation Revenues</t>
  </si>
  <si>
    <t>Technical Service Fees</t>
  </si>
  <si>
    <t>External Service Fees</t>
  </si>
  <si>
    <t>Other Receipts Not Classified Elsewhere</t>
  </si>
  <si>
    <t>Equitable Share</t>
  </si>
  <si>
    <t>Specialized materials and services</t>
  </si>
  <si>
    <t>Interest Payments on Foreign Borrowing</t>
  </si>
  <si>
    <t>Interest on Borrowing From Other Government Units</t>
  </si>
  <si>
    <t>Transfers to National Government entities</t>
  </si>
  <si>
    <t>Transfers to Counties</t>
  </si>
  <si>
    <t>Other current transfers, grants</t>
  </si>
  <si>
    <t>Purchase of ICT Equipment, Software and Other ICT Assets</t>
  </si>
  <si>
    <t>Capital Transfers to Non-Financial Public Enterprises</t>
  </si>
  <si>
    <t>Capital Transfer to Public Financial Institutions and Enterprises</t>
  </si>
  <si>
    <t>Capital Transfer to Private Non-Financial Enterprises</t>
  </si>
  <si>
    <t xml:space="preserve">Domestic Accounts </t>
  </si>
  <si>
    <t>Indicated whether recurrent or development</t>
  </si>
  <si>
    <t>Amount Q1</t>
  </si>
  <si>
    <t>Amount Q2</t>
  </si>
  <si>
    <t>Amount Q3</t>
  </si>
  <si>
    <t>Amount Q4</t>
  </si>
  <si>
    <t>Name of Bank, Account No. &amp; Currency</t>
  </si>
  <si>
    <t>Cash in hand should be analysed as follows:</t>
  </si>
  <si>
    <t>Location 3</t>
  </si>
  <si>
    <t>Clearance Accounts</t>
  </si>
  <si>
    <t>Staff Advances</t>
  </si>
  <si>
    <t>Other Advances</t>
  </si>
  <si>
    <t>Government Imprest Holders</t>
  </si>
  <si>
    <t>Deposits and Retentions</t>
  </si>
  <si>
    <t>Amounts due to National Government entities</t>
  </si>
  <si>
    <t>Amounts due to County Government entities</t>
  </si>
  <si>
    <t>Amounts due to third parties</t>
  </si>
  <si>
    <t>ANNEX 1 - ANALYSIS OF PENDING ACCOUNTS PAYABLE</t>
  </si>
  <si>
    <r>
      <t>[</t>
    </r>
    <r>
      <rPr>
        <i/>
        <sz val="12"/>
        <color theme="1"/>
        <rFont val="Times New Roman"/>
        <family val="1"/>
      </rPr>
      <t>Provide below a commentary on significant underutilization (below 50% of utilization) and any overutilization]</t>
    </r>
  </si>
  <si>
    <r>
      <t>(a)</t>
    </r>
    <r>
      <rPr>
        <i/>
        <sz val="7"/>
        <color theme="1"/>
        <rFont val="Times New Roman"/>
        <family val="1"/>
      </rPr>
      <t xml:space="preserve">   </t>
    </r>
    <r>
      <rPr>
        <i/>
        <sz val="12"/>
        <color theme="1"/>
        <rFont val="Times New Roman"/>
        <family val="1"/>
      </rPr>
      <t>Xxxx</t>
    </r>
  </si>
  <si>
    <r>
      <t>(b)</t>
    </r>
    <r>
      <rPr>
        <i/>
        <sz val="7"/>
        <color theme="1"/>
        <rFont val="Times New Roman"/>
        <family val="1"/>
      </rPr>
      <t xml:space="preserve">   </t>
    </r>
    <r>
      <rPr>
        <i/>
        <sz val="12"/>
        <color theme="1"/>
        <rFont val="Times New Roman"/>
        <family val="1"/>
      </rPr>
      <t>Xxxx</t>
    </r>
  </si>
  <si>
    <r>
      <t>(c)</t>
    </r>
    <r>
      <rPr>
        <i/>
        <sz val="7"/>
        <color theme="1"/>
        <rFont val="Times New Roman"/>
        <family val="1"/>
      </rPr>
      <t xml:space="preserve">    </t>
    </r>
    <r>
      <rPr>
        <i/>
        <sz val="12"/>
        <color theme="1"/>
        <rFont val="Times New Roman"/>
        <family val="1"/>
      </rPr>
      <t>Xxxx</t>
    </r>
  </si>
  <si>
    <r>
      <t>(d)</t>
    </r>
    <r>
      <rPr>
        <i/>
        <sz val="7"/>
        <color theme="1"/>
        <rFont val="Times New Roman"/>
        <family val="1"/>
      </rPr>
      <t xml:space="preserve">   </t>
    </r>
    <r>
      <rPr>
        <i/>
        <sz val="12"/>
        <color theme="1"/>
        <rFont val="Times New Roman"/>
        <family val="1"/>
      </rPr>
      <t>Xxxx</t>
    </r>
  </si>
  <si>
    <r>
      <t>(e)</t>
    </r>
    <r>
      <rPr>
        <i/>
        <sz val="7"/>
        <color theme="1"/>
        <rFont val="Times New Roman"/>
        <family val="1"/>
      </rPr>
      <t xml:space="preserve">    </t>
    </r>
    <r>
      <rPr>
        <i/>
        <sz val="12"/>
        <color theme="1"/>
        <rFont val="Times New Roman"/>
        <family val="1"/>
      </rPr>
      <t>Xxxx</t>
    </r>
  </si>
  <si>
    <t>The entity financial statements were approved on ___________ 2016 and signed by:</t>
  </si>
  <si>
    <t>Head of Treasury - Accounts</t>
  </si>
  <si>
    <t>Actual cumulative revenue (Q1 – Q4)</t>
  </si>
  <si>
    <t>The explanatory notes to these financial statements form an integral part of the financial statements. The financial statements were approved on ___________ 2016 and signed by:</t>
  </si>
  <si>
    <t>__________________________________                                                                __________________________________</t>
  </si>
  <si>
    <t>Chief Officer – Finance</t>
  </si>
  <si>
    <t xml:space="preserve">                                       </t>
  </si>
  <si>
    <t>COUNTY OWN GENERATED REVENUE STATEMENT</t>
  </si>
  <si>
    <t>ANNEX 2 - ANALYSIS OF PENDING STAFF PAYABLES</t>
  </si>
  <si>
    <t>ANNEX 3 - ANALYSIS OF OTHER PENDING PAYABLES</t>
  </si>
  <si>
    <t>Name</t>
  </si>
  <si>
    <t>Amounts due to National Govt Entities</t>
  </si>
  <si>
    <t>Amounts due to County Govt Entities</t>
  </si>
  <si>
    <t>Amounts due to Third Parties</t>
  </si>
  <si>
    <t>ANNEX 4 – SUMMARY OF FIXED ASSET REGISTER</t>
  </si>
  <si>
    <t xml:space="preserve">Interest Payments on Domestic Borrowing </t>
  </si>
  <si>
    <t>Other interest payments</t>
  </si>
  <si>
    <t>Bank Charges</t>
  </si>
  <si>
    <t>Other Finance Costs</t>
  </si>
  <si>
    <t>Finance Costs</t>
  </si>
  <si>
    <t>Comparative period 2015</t>
  </si>
  <si>
    <t>Comparative amount 2015</t>
  </si>
  <si>
    <t>Mashinani teaching and referral Hospital</t>
  </si>
  <si>
    <t>Nyumbani Sugar Company</t>
  </si>
  <si>
    <t>Vijana Fisheries Ltd</t>
  </si>
  <si>
    <t>Repayments on Borrowings from Domestic sources</t>
  </si>
  <si>
    <t>County Assembly</t>
  </si>
  <si>
    <t>Recurrent</t>
  </si>
  <si>
    <t>Development</t>
  </si>
  <si>
    <t>As per statement of assets</t>
  </si>
  <si>
    <t>Fuel Levy allocation</t>
  </si>
  <si>
    <t>23A</t>
  </si>
  <si>
    <t>23B</t>
  </si>
  <si>
    <t>Unspent Funds</t>
  </si>
  <si>
    <t xml:space="preserve">9. FUEL LEVY ALLOCATION </t>
  </si>
  <si>
    <t>10. COUNTY OWN GENERATED REVENUE</t>
  </si>
  <si>
    <t>11. REFUNDS TO CRF ACCOUNT</t>
  </si>
  <si>
    <t>12. COMPENSATION OF EMPLOYEES</t>
  </si>
  <si>
    <t>13. USE OF GOODS AND SERVICES</t>
  </si>
  <si>
    <t>14. INTEREST PAYMENTS</t>
  </si>
  <si>
    <t xml:space="preserve">15. SUBSIDIES </t>
  </si>
  <si>
    <t>16. TRANSFERS TO OTHER GOVERNMENT ENTITIES</t>
  </si>
  <si>
    <t>17. OTHER GRANTS AND TRANSFERS</t>
  </si>
  <si>
    <t>18. SOCIAL SECURITY BENEFITS</t>
  </si>
  <si>
    <t xml:space="preserve">19. ACQUISITION OF ASSETS </t>
  </si>
  <si>
    <t xml:space="preserve">20. FINANCE COSTS </t>
  </si>
  <si>
    <t xml:space="preserve">21. REPAYMENT OF PRINCIPAL ON DOMESTIC &amp; FOREIGN BORROWING </t>
  </si>
  <si>
    <t>22. OTHER PAYMENTS</t>
  </si>
  <si>
    <t>23A. BANK ACCOUNTS</t>
  </si>
  <si>
    <t>23B. CASH IN HAND</t>
  </si>
  <si>
    <t xml:space="preserve">24. ACCOUNTS RECEIVABLE </t>
  </si>
  <si>
    <t xml:space="preserve">25. ACCOUNTS PAYABLE </t>
  </si>
  <si>
    <t>26. FUND BALANCE BROUGHT FORWARD</t>
  </si>
  <si>
    <t>27. OTHER IMPORTANT DISCLOSURES</t>
  </si>
  <si>
    <t>27.1: PENDING ACCOUNTS PAYABLE (See Annex 1)</t>
  </si>
  <si>
    <t>27.2 PENDING STAFF PAYABLES (See Annex 2)</t>
  </si>
  <si>
    <t>27.3  OTHER PENDING PAYABLES (See Annex 3)</t>
  </si>
  <si>
    <t>STATEMENT OF COMPARISON OF BUDGET &amp; ACTUAL AMOUNTS: RECURRENT AND DEVELOPMENT COMBINED</t>
  </si>
  <si>
    <t>STATEMENT OF COMPARISON OF BUDGET &amp; ACTUAL AMOUNTS: RECURRENT</t>
  </si>
  <si>
    <t>STATEMENT OF COMPARISON OF BUDGET &amp; ACTUAL AMOUNTS: DEVELOPMENT</t>
  </si>
  <si>
    <t>Budget Q1 20XX</t>
  </si>
  <si>
    <t>Actual Q1 20XX</t>
  </si>
  <si>
    <t>Budget utilization difference</t>
  </si>
  <si>
    <t>Budget cumulative to date</t>
  </si>
  <si>
    <t>Actual cumulative to date</t>
  </si>
  <si>
    <t>Proceeds from Foreign Grants/Development Partners</t>
  </si>
  <si>
    <t>Fuel Levy Allocation</t>
  </si>
  <si>
    <t> TOTAL</t>
  </si>
  <si>
    <t>Rehabilitation of class C roads</t>
  </si>
  <si>
    <t>Transfers from National Government</t>
  </si>
  <si>
    <t>Parking Fees</t>
  </si>
  <si>
    <t>Rates</t>
  </si>
  <si>
    <t>Single Business Permits</t>
  </si>
  <si>
    <t>Plans Inspection</t>
  </si>
  <si>
    <t>Advertising (Billboards)</t>
  </si>
  <si>
    <t>Rent ( County Houses, Market stalls, County commercial buildings)</t>
  </si>
  <si>
    <t>Tenant Purchase Scheme (TPS)</t>
  </si>
  <si>
    <t xml:space="preserve">Agricultural Produce </t>
  </si>
  <si>
    <t>Mortuary Charges</t>
  </si>
  <si>
    <t>Water Lease Fees</t>
  </si>
  <si>
    <t>Hospital Fees</t>
  </si>
  <si>
    <t>Sundry debtors (Premium for property allocation and ground rent)</t>
  </si>
  <si>
    <t>Licences</t>
  </si>
  <si>
    <t>Other Revenues</t>
  </si>
  <si>
    <t>Budget Q4 20XX</t>
  </si>
  <si>
    <t>Actual Q4 20XX</t>
  </si>
  <si>
    <r>
      <t>(c)</t>
    </r>
    <r>
      <rPr>
        <i/>
        <sz val="7"/>
        <color theme="1"/>
        <rFont val="Times New Roman"/>
        <family val="1"/>
      </rPr>
      <t xml:space="preserve">   </t>
    </r>
    <r>
      <rPr>
        <i/>
        <sz val="12"/>
        <color theme="1"/>
        <rFont val="Times New Roman"/>
        <family val="1"/>
      </rPr>
      <t>Xxxx</t>
    </r>
  </si>
  <si>
    <r>
      <t>(d)</t>
    </r>
    <r>
      <rPr>
        <i/>
        <sz val="7"/>
        <color theme="1"/>
        <rFont val="Times New Roman"/>
        <family val="1"/>
      </rPr>
      <t xml:space="preserve">    </t>
    </r>
    <r>
      <rPr>
        <i/>
        <sz val="12"/>
        <color theme="1"/>
        <rFont val="Times New Roman"/>
        <family val="1"/>
      </rPr>
      <t>Xxxx</t>
    </r>
  </si>
  <si>
    <r>
      <rPr>
        <b/>
        <i/>
        <sz val="12"/>
        <color theme="1"/>
        <rFont val="Times New Roman"/>
        <family val="1"/>
      </rPr>
      <t>(a)   Proceeds from foreign grant</t>
    </r>
    <r>
      <rPr>
        <i/>
        <sz val="12"/>
        <color theme="1"/>
        <rFont val="Times New Roman"/>
        <family val="1"/>
      </rPr>
      <t xml:space="preserve"> - the grant of Kshs. expected from UNICEF that was to be utilized for school feeding programme did not materialize</t>
    </r>
  </si>
  <si>
    <r>
      <rPr>
        <b/>
        <i/>
        <sz val="12"/>
        <color theme="1"/>
        <rFont val="Times New Roman"/>
        <family val="1"/>
      </rPr>
      <t>(b)    Compensation of employees</t>
    </r>
    <r>
      <rPr>
        <i/>
        <sz val="12"/>
        <color theme="1"/>
        <rFont val="Times New Roman"/>
        <family val="1"/>
      </rPr>
      <t xml:space="preserve"> - the recruitment drive that had been put on hold due to staff rationalization undertaken by SRC was finally concluded in July and the appointed staff reported in September</t>
    </r>
  </si>
  <si>
    <t>Final/Approved Budget</t>
  </si>
  <si>
    <r>
      <t>Others (</t>
    </r>
    <r>
      <rPr>
        <b/>
        <i/>
        <sz val="12"/>
        <color theme="1"/>
        <rFont val="Times New Roman"/>
        <family val="1"/>
      </rPr>
      <t>specify</t>
    </r>
    <r>
      <rPr>
        <b/>
        <sz val="12"/>
        <color theme="1"/>
        <rFont val="Times New Roman"/>
        <family val="1"/>
      </rPr>
      <t>)</t>
    </r>
  </si>
  <si>
    <t>Staff Member 1</t>
  </si>
  <si>
    <t>Staff Member 2</t>
  </si>
  <si>
    <t>Staff Member 3</t>
  </si>
  <si>
    <t>____________</t>
  </si>
  <si>
    <t>______________</t>
  </si>
  <si>
    <t>_____________</t>
  </si>
  <si>
    <t>__________</t>
  </si>
  <si>
    <t>Staff Member XXX</t>
  </si>
  <si>
    <t>_________</t>
  </si>
  <si>
    <t>Office Complex ##</t>
  </si>
  <si>
    <t>Administration Block ##</t>
  </si>
  <si>
    <t>County Public Library</t>
  </si>
  <si>
    <t>Repair Road ##</t>
  </si>
  <si>
    <t>Periodic Computer Maintenance Services</t>
  </si>
  <si>
    <t>Recruitment of County Administrators</t>
  </si>
  <si>
    <t>Office Supplies</t>
  </si>
  <si>
    <t>Fuel for Fire Machines</t>
  </si>
  <si>
    <t>Laser and Thermal Printers</t>
  </si>
  <si>
    <t>Refund to Ministry of Education</t>
  </si>
  <si>
    <t>Facilitation for Attendance for Officials from Ministry of Devolution</t>
  </si>
  <si>
    <t>Annual Financial Support to University Student Development Programme</t>
  </si>
  <si>
    <t>Bi-Annual County Farmers Exposure Trip to KARI</t>
  </si>
  <si>
    <t>Reinforcement of Dams on Rivers ## &amp; ##</t>
  </si>
  <si>
    <t>Construction of Bridges ##, ## ## &amp; ##</t>
  </si>
  <si>
    <t>Consultancy Services for County Resources Mobilization</t>
  </si>
  <si>
    <t>Ministry of Education</t>
  </si>
  <si>
    <t>Office of the County Secretary</t>
  </si>
  <si>
    <t>Ministry of ICT</t>
  </si>
  <si>
    <t>Ministry of ICT of County YYYY</t>
  </si>
  <si>
    <t>Support for Women Programmes in the County</t>
  </si>
  <si>
    <t>################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</si>
</sst>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  <numFmt numFmtId="167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i/>
      <sz val="11"/>
      <color rgb="FFFF0000"/>
      <name val="Times New Roman"/>
      <family val="1"/>
    </font>
    <font>
      <u/>
      <sz val="11"/>
      <color theme="1"/>
      <name val="Times New Roman"/>
      <family val="1"/>
    </font>
    <font>
      <sz val="11"/>
      <color rgb="FF000000"/>
      <name val="Calibri"/>
      <family val="2"/>
    </font>
    <font>
      <i/>
      <sz val="11"/>
      <color rgb="FF000000"/>
      <name val="Times New Roman"/>
      <family val="1"/>
    </font>
    <font>
      <b/>
      <i/>
      <sz val="11"/>
      <color rgb="FFFF0000"/>
      <name val="Times New Roman"/>
      <family val="1"/>
    </font>
    <font>
      <b/>
      <sz val="7"/>
      <color theme="1"/>
      <name val="Times New Roman"/>
      <family val="1"/>
    </font>
    <font>
      <i/>
      <sz val="12"/>
      <color theme="1"/>
      <name val="Times New Roman"/>
      <family val="1"/>
    </font>
    <font>
      <sz val="9"/>
      <color rgb="FF000000"/>
      <name val="Calibri"/>
      <family val="2"/>
    </font>
    <font>
      <sz val="8"/>
      <color theme="1"/>
      <name val="Times New Roman"/>
      <family val="1"/>
    </font>
    <font>
      <i/>
      <sz val="7"/>
      <color theme="1"/>
      <name val="Times New Roman"/>
      <family val="1"/>
    </font>
    <font>
      <sz val="12"/>
      <color rgb="FF000000"/>
      <name val="Times New Roman"/>
      <family val="1"/>
    </font>
    <font>
      <b/>
      <i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165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</cellStyleXfs>
  <cellXfs count="275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Font="1" applyFill="1" applyAlignment="1"/>
    <xf numFmtId="0" fontId="5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5" fillId="0" borderId="8" xfId="0" applyFont="1" applyBorder="1" applyAlignment="1">
      <alignment wrapText="1"/>
    </xf>
    <xf numFmtId="0" fontId="5" fillId="0" borderId="0" xfId="0" applyFont="1" applyBorder="1" applyAlignment="1">
      <alignment horizontal="center"/>
    </xf>
    <xf numFmtId="166" fontId="5" fillId="0" borderId="0" xfId="1" applyNumberFormat="1" applyFont="1" applyFill="1" applyAlignment="1">
      <alignment horizontal="center"/>
    </xf>
    <xf numFmtId="166" fontId="4" fillId="0" borderId="0" xfId="1" applyNumberFormat="1" applyFont="1" applyFill="1"/>
    <xf numFmtId="166" fontId="4" fillId="0" borderId="0" xfId="1" applyNumberFormat="1" applyFont="1" applyFill="1" applyBorder="1"/>
    <xf numFmtId="166" fontId="0" fillId="0" borderId="0" xfId="0" applyNumberFormat="1"/>
    <xf numFmtId="166" fontId="4" fillId="0" borderId="0" xfId="1" applyNumberFormat="1" applyFont="1"/>
    <xf numFmtId="166" fontId="5" fillId="0" borderId="0" xfId="0" applyNumberFormat="1" applyFont="1" applyBorder="1"/>
    <xf numFmtId="165" fontId="5" fillId="0" borderId="0" xfId="1" applyNumberFormat="1" applyFont="1" applyAlignment="1">
      <alignment horizontal="center"/>
    </xf>
    <xf numFmtId="166" fontId="5" fillId="0" borderId="0" xfId="1" applyNumberFormat="1" applyFont="1" applyAlignment="1">
      <alignment horizontal="center"/>
    </xf>
    <xf numFmtId="165" fontId="4" fillId="0" borderId="0" xfId="1" applyFont="1" applyFill="1" applyAlignment="1">
      <alignment horizont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/>
    </xf>
    <xf numFmtId="166" fontId="5" fillId="0" borderId="8" xfId="1" applyNumberFormat="1" applyFont="1" applyBorder="1" applyAlignment="1">
      <alignment horizontal="center"/>
    </xf>
    <xf numFmtId="0" fontId="9" fillId="0" borderId="0" xfId="0" applyFont="1"/>
    <xf numFmtId="0" fontId="1" fillId="0" borderId="0" xfId="0" applyFont="1" applyAlignment="1">
      <alignment horizontal="left" vertical="center" indent="1"/>
    </xf>
    <xf numFmtId="0" fontId="6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66" fontId="4" fillId="0" borderId="0" xfId="1" applyNumberFormat="1" applyFont="1" applyFill="1" applyAlignment="1">
      <alignment horizontal="center"/>
    </xf>
    <xf numFmtId="0" fontId="4" fillId="0" borderId="0" xfId="0" applyFont="1" applyFill="1" applyBorder="1"/>
    <xf numFmtId="0" fontId="3" fillId="0" borderId="0" xfId="0" applyFont="1"/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Border="1"/>
    <xf numFmtId="0" fontId="4" fillId="0" borderId="0" xfId="0" applyFont="1" applyBorder="1"/>
    <xf numFmtId="0" fontId="12" fillId="0" borderId="0" xfId="0" applyFont="1"/>
    <xf numFmtId="166" fontId="5" fillId="0" borderId="2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0" fontId="12" fillId="0" borderId="0" xfId="0" applyFont="1" applyAlignment="1">
      <alignment vertical="center"/>
    </xf>
    <xf numFmtId="165" fontId="4" fillId="0" borderId="0" xfId="1" applyFont="1" applyFill="1" applyAlignment="1"/>
    <xf numFmtId="166" fontId="4" fillId="0" borderId="0" xfId="0" applyNumberFormat="1" applyFont="1" applyFill="1" applyAlignment="1"/>
    <xf numFmtId="166" fontId="4" fillId="0" borderId="0" xfId="1" applyNumberFormat="1" applyFont="1" applyBorder="1"/>
    <xf numFmtId="0" fontId="12" fillId="0" borderId="0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6" fillId="0" borderId="8" xfId="0" applyFont="1" applyBorder="1" applyAlignment="1">
      <alignment wrapText="1"/>
    </xf>
    <xf numFmtId="0" fontId="5" fillId="0" borderId="0" xfId="0" applyFont="1" applyAlignment="1">
      <alignment vertical="center"/>
    </xf>
    <xf numFmtId="0" fontId="12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166" fontId="5" fillId="0" borderId="0" xfId="1" applyNumberFormat="1" applyFont="1" applyBorder="1" applyAlignment="1">
      <alignment horizontal="center"/>
    </xf>
    <xf numFmtId="0" fontId="13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166" fontId="5" fillId="0" borderId="1" xfId="1" applyNumberFormat="1" applyFont="1" applyFill="1" applyBorder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166" fontId="5" fillId="0" borderId="2" xfId="1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166" fontId="4" fillId="0" borderId="0" xfId="0" applyNumberFormat="1" applyFont="1" applyBorder="1"/>
    <xf numFmtId="0" fontId="5" fillId="0" borderId="0" xfId="0" applyFont="1" applyFill="1" applyBorder="1" applyAlignment="1">
      <alignment horizontal="center"/>
    </xf>
    <xf numFmtId="166" fontId="5" fillId="0" borderId="0" xfId="1" applyNumberFormat="1" applyFont="1" applyFill="1" applyBorder="1" applyAlignment="1">
      <alignment horizontal="center"/>
    </xf>
    <xf numFmtId="166" fontId="14" fillId="0" borderId="0" xfId="0" applyNumberFormat="1" applyFont="1" applyBorder="1"/>
    <xf numFmtId="0" fontId="14" fillId="0" borderId="0" xfId="0" applyFont="1" applyBorder="1"/>
    <xf numFmtId="166" fontId="4" fillId="0" borderId="0" xfId="0" applyNumberFormat="1" applyFont="1" applyFill="1" applyBorder="1"/>
    <xf numFmtId="0" fontId="4" fillId="0" borderId="0" xfId="0" applyFont="1" applyBorder="1" applyAlignment="1">
      <alignment vertical="center"/>
    </xf>
    <xf numFmtId="166" fontId="5" fillId="0" borderId="2" xfId="0" applyNumberFormat="1" applyFont="1" applyBorder="1"/>
    <xf numFmtId="166" fontId="18" fillId="0" borderId="0" xfId="0" applyNumberFormat="1" applyFont="1" applyBorder="1"/>
    <xf numFmtId="0" fontId="7" fillId="0" borderId="0" xfId="0" applyFont="1"/>
    <xf numFmtId="0" fontId="18" fillId="0" borderId="0" xfId="0" applyFont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165" fontId="5" fillId="0" borderId="0" xfId="1" applyNumberFormat="1" applyFont="1" applyFill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0" fontId="18" fillId="0" borderId="0" xfId="0" applyFont="1"/>
    <xf numFmtId="165" fontId="7" fillId="0" borderId="0" xfId="1" applyNumberFormat="1" applyFont="1" applyAlignment="1">
      <alignment horizontal="center"/>
    </xf>
    <xf numFmtId="0" fontId="5" fillId="0" borderId="0" xfId="0" applyFont="1" applyAlignment="1">
      <alignment horizontal="left" vertical="center" indent="5"/>
    </xf>
    <xf numFmtId="0" fontId="4" fillId="0" borderId="0" xfId="0" applyFont="1" applyBorder="1" applyAlignment="1">
      <alignment wrapText="1"/>
    </xf>
    <xf numFmtId="0" fontId="12" fillId="0" borderId="8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6" fillId="0" borderId="8" xfId="0" applyFont="1" applyBorder="1"/>
    <xf numFmtId="0" fontId="16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Border="1"/>
    <xf numFmtId="166" fontId="4" fillId="0" borderId="0" xfId="1" applyNumberFormat="1" applyFont="1" applyBorder="1" applyAlignment="1">
      <alignment horizontal="center"/>
    </xf>
    <xf numFmtId="0" fontId="21" fillId="0" borderId="0" xfId="0" applyFont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2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4" fillId="0" borderId="0" xfId="0" applyFont="1" applyAlignment="1">
      <alignment horizontal="center" wrapText="1"/>
    </xf>
    <xf numFmtId="166" fontId="4" fillId="0" borderId="0" xfId="1" applyNumberFormat="1" applyFont="1" applyAlignment="1">
      <alignment horizontal="center"/>
    </xf>
    <xf numFmtId="166" fontId="4" fillId="0" borderId="8" xfId="1" applyNumberFormat="1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9" fillId="0" borderId="8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9" fillId="0" borderId="8" xfId="0" applyFont="1" applyBorder="1" applyAlignment="1"/>
    <xf numFmtId="0" fontId="22" fillId="0" borderId="0" xfId="0" applyFont="1" applyAlignment="1">
      <alignment horizontal="left" vertical="center" indent="5"/>
    </xf>
    <xf numFmtId="0" fontId="12" fillId="0" borderId="8" xfId="0" applyFont="1" applyBorder="1" applyAlignment="1">
      <alignment horizontal="left" vertical="center" wrapText="1"/>
    </xf>
    <xf numFmtId="0" fontId="22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6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/>
    </xf>
    <xf numFmtId="0" fontId="9" fillId="0" borderId="8" xfId="0" applyFont="1" applyFill="1" applyBorder="1" applyAlignment="1">
      <alignment vertical="center" wrapText="1"/>
    </xf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165" fontId="4" fillId="0" borderId="8" xfId="1" applyFont="1" applyBorder="1"/>
    <xf numFmtId="165" fontId="9" fillId="0" borderId="8" xfId="1" applyFont="1" applyBorder="1" applyAlignment="1">
      <alignment horizontal="center" vertical="center"/>
    </xf>
    <xf numFmtId="165" fontId="12" fillId="0" borderId="8" xfId="1" applyFont="1" applyBorder="1" applyAlignment="1">
      <alignment horizontal="center" vertical="center"/>
    </xf>
    <xf numFmtId="166" fontId="6" fillId="0" borderId="8" xfId="1" applyNumberFormat="1" applyFont="1" applyBorder="1" applyAlignment="1">
      <alignment horizontal="center"/>
    </xf>
    <xf numFmtId="166" fontId="12" fillId="0" borderId="8" xfId="1" applyNumberFormat="1" applyFont="1" applyBorder="1" applyAlignment="1">
      <alignment horizontal="center" vertical="center" wrapText="1"/>
    </xf>
    <xf numFmtId="166" fontId="4" fillId="0" borderId="8" xfId="1" applyNumberFormat="1" applyFont="1" applyBorder="1"/>
    <xf numFmtId="166" fontId="16" fillId="0" borderId="8" xfId="1" applyNumberFormat="1" applyFont="1" applyBorder="1" applyAlignment="1">
      <alignment horizontal="center" vertical="center" wrapText="1"/>
    </xf>
    <xf numFmtId="166" fontId="9" fillId="0" borderId="8" xfId="1" applyNumberFormat="1" applyFont="1" applyBorder="1" applyAlignment="1">
      <alignment horizontal="center" vertical="center"/>
    </xf>
    <xf numFmtId="166" fontId="9" fillId="0" borderId="8" xfId="1" applyNumberFormat="1" applyFont="1" applyBorder="1" applyAlignment="1">
      <alignment horizontal="center" vertical="center" wrapText="1"/>
    </xf>
    <xf numFmtId="166" fontId="12" fillId="0" borderId="8" xfId="1" applyNumberFormat="1" applyFont="1" applyBorder="1" applyAlignment="1">
      <alignment horizontal="center" vertical="center"/>
    </xf>
    <xf numFmtId="165" fontId="12" fillId="0" borderId="8" xfId="0" applyNumberFormat="1" applyFont="1" applyBorder="1" applyAlignment="1">
      <alignment horizontal="center" vertical="center"/>
    </xf>
    <xf numFmtId="165" fontId="9" fillId="0" borderId="8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165" fontId="4" fillId="0" borderId="0" xfId="1" applyFont="1"/>
    <xf numFmtId="165" fontId="5" fillId="0" borderId="0" xfId="1" applyFont="1"/>
    <xf numFmtId="165" fontId="0" fillId="0" borderId="0" xfId="1" applyFont="1" applyBorder="1"/>
    <xf numFmtId="165" fontId="6" fillId="0" borderId="0" xfId="1" applyFont="1" applyBorder="1"/>
    <xf numFmtId="166" fontId="6" fillId="0" borderId="8" xfId="1" applyNumberFormat="1" applyFont="1" applyBorder="1"/>
    <xf numFmtId="166" fontId="12" fillId="0" borderId="8" xfId="0" applyNumberFormat="1" applyFont="1" applyBorder="1" applyAlignment="1">
      <alignment horizontal="center" vertical="center"/>
    </xf>
    <xf numFmtId="166" fontId="5" fillId="0" borderId="0" xfId="1" applyNumberFormat="1" applyFont="1"/>
    <xf numFmtId="166" fontId="5" fillId="0" borderId="0" xfId="1" applyNumberFormat="1" applyFont="1" applyBorder="1"/>
    <xf numFmtId="0" fontId="9" fillId="0" borderId="8" xfId="0" applyFont="1" applyBorder="1" applyAlignment="1">
      <alignment horizontal="left" vertical="center" wrapText="1"/>
    </xf>
    <xf numFmtId="166" fontId="4" fillId="0" borderId="0" xfId="0" applyNumberFormat="1" applyFont="1"/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8" fontId="4" fillId="0" borderId="0" xfId="1" applyNumberFormat="1" applyFont="1" applyAlignment="1">
      <alignment horizontal="right"/>
    </xf>
    <xf numFmtId="38" fontId="4" fillId="0" borderId="0" xfId="1" applyNumberFormat="1" applyFont="1"/>
    <xf numFmtId="38" fontId="4" fillId="0" borderId="0" xfId="1" applyNumberFormat="1" applyFont="1" applyFill="1"/>
    <xf numFmtId="38" fontId="4" fillId="0" borderId="0" xfId="3" applyNumberFormat="1" applyFont="1" applyFill="1"/>
    <xf numFmtId="0" fontId="9" fillId="0" borderId="8" xfId="0" applyFont="1" applyBorder="1"/>
    <xf numFmtId="0" fontId="12" fillId="0" borderId="8" xfId="0" applyFont="1" applyBorder="1" applyAlignment="1">
      <alignment horizontal="center" vertical="center"/>
    </xf>
    <xf numFmtId="166" fontId="5" fillId="0" borderId="0" xfId="1" applyNumberFormat="1" applyFont="1" applyFill="1"/>
    <xf numFmtId="166" fontId="18" fillId="0" borderId="0" xfId="1" applyNumberFormat="1" applyFont="1" applyFill="1"/>
    <xf numFmtId="41" fontId="3" fillId="0" borderId="0" xfId="0" applyNumberFormat="1" applyFont="1"/>
    <xf numFmtId="41" fontId="4" fillId="0" borderId="0" xfId="0" applyNumberFormat="1" applyFont="1" applyBorder="1"/>
    <xf numFmtId="41" fontId="4" fillId="0" borderId="0" xfId="1" applyNumberFormat="1" applyFont="1" applyBorder="1"/>
    <xf numFmtId="41" fontId="4" fillId="0" borderId="0" xfId="1" applyNumberFormat="1" applyFont="1" applyBorder="1" applyAlignment="1">
      <alignment horizontal="center"/>
    </xf>
    <xf numFmtId="41" fontId="2" fillId="0" borderId="0" xfId="0" applyNumberFormat="1" applyFont="1" applyAlignment="1">
      <alignment vertical="center"/>
    </xf>
    <xf numFmtId="41" fontId="4" fillId="0" borderId="0" xfId="0" applyNumberFormat="1" applyFont="1"/>
    <xf numFmtId="41" fontId="10" fillId="0" borderId="8" xfId="0" applyNumberFormat="1" applyFont="1" applyBorder="1" applyAlignment="1">
      <alignment vertical="center" wrapText="1"/>
    </xf>
    <xf numFmtId="41" fontId="10" fillId="0" borderId="8" xfId="0" applyNumberFormat="1" applyFont="1" applyBorder="1" applyAlignment="1">
      <alignment horizontal="center" vertical="center" wrapText="1"/>
    </xf>
    <xf numFmtId="41" fontId="6" fillId="0" borderId="8" xfId="0" applyNumberFormat="1" applyFont="1" applyBorder="1" applyAlignment="1">
      <alignment wrapText="1"/>
    </xf>
    <xf numFmtId="41" fontId="10" fillId="0" borderId="8" xfId="0" applyNumberFormat="1" applyFont="1" applyBorder="1" applyAlignment="1">
      <alignment horizontal="center" vertical="center"/>
    </xf>
    <xf numFmtId="41" fontId="11" fillId="0" borderId="8" xfId="0" applyNumberFormat="1" applyFont="1" applyBorder="1" applyAlignment="1">
      <alignment horizontal="center" vertical="center"/>
    </xf>
    <xf numFmtId="41" fontId="9" fillId="0" borderId="8" xfId="0" applyNumberFormat="1" applyFont="1" applyBorder="1" applyAlignment="1">
      <alignment vertical="center" wrapText="1"/>
    </xf>
    <xf numFmtId="41" fontId="11" fillId="0" borderId="8" xfId="1" applyNumberFormat="1" applyFont="1" applyBorder="1" applyAlignment="1">
      <alignment horizontal="center" vertical="center"/>
    </xf>
    <xf numFmtId="41" fontId="10" fillId="0" borderId="8" xfId="1" applyNumberFormat="1" applyFont="1" applyBorder="1" applyAlignment="1">
      <alignment horizontal="center" vertical="center"/>
    </xf>
    <xf numFmtId="41" fontId="5" fillId="0" borderId="0" xfId="1" applyNumberFormat="1" applyFont="1" applyBorder="1" applyAlignment="1">
      <alignment horizontal="center"/>
    </xf>
    <xf numFmtId="41" fontId="5" fillId="0" borderId="0" xfId="1" applyNumberFormat="1" applyFont="1" applyBorder="1"/>
    <xf numFmtId="41" fontId="11" fillId="0" borderId="8" xfId="1" applyNumberFormat="1" applyFont="1" applyBorder="1" applyAlignment="1">
      <alignment vertical="center"/>
    </xf>
    <xf numFmtId="41" fontId="10" fillId="0" borderId="8" xfId="1" applyNumberFormat="1" applyFont="1" applyBorder="1" applyAlignment="1">
      <alignment vertical="center"/>
    </xf>
    <xf numFmtId="41" fontId="1" fillId="0" borderId="0" xfId="0" applyNumberFormat="1" applyFont="1" applyAlignment="1">
      <alignment vertical="center"/>
    </xf>
    <xf numFmtId="41" fontId="20" fillId="0" borderId="0" xfId="0" applyNumberFormat="1" applyFont="1" applyAlignment="1">
      <alignment vertical="center"/>
    </xf>
    <xf numFmtId="41" fontId="20" fillId="0" borderId="0" xfId="0" applyNumberFormat="1" applyFont="1" applyAlignment="1">
      <alignment horizontal="left" vertical="center" indent="5"/>
    </xf>
    <xf numFmtId="41" fontId="9" fillId="0" borderId="0" xfId="0" applyNumberFormat="1" applyFont="1" applyAlignment="1">
      <alignment vertical="center"/>
    </xf>
    <xf numFmtId="41" fontId="24" fillId="0" borderId="0" xfId="0" applyNumberFormat="1" applyFont="1" applyAlignment="1">
      <alignment vertical="center"/>
    </xf>
    <xf numFmtId="41" fontId="4" fillId="0" borderId="0" xfId="0" applyNumberFormat="1" applyFont="1" applyBorder="1" applyAlignment="1">
      <alignment horizontal="right"/>
    </xf>
    <xf numFmtId="41" fontId="0" fillId="0" borderId="0" xfId="0" applyNumberFormat="1" applyAlignment="1">
      <alignment horizontal="right"/>
    </xf>
    <xf numFmtId="41" fontId="0" fillId="0" borderId="0" xfId="1" applyNumberFormat="1" applyFont="1"/>
    <xf numFmtId="41" fontId="0" fillId="0" borderId="0" xfId="1" applyNumberFormat="1" applyFont="1" applyAlignment="1">
      <alignment horizontal="center"/>
    </xf>
    <xf numFmtId="41" fontId="0" fillId="0" borderId="0" xfId="1" applyNumberFormat="1" applyFont="1" applyBorder="1"/>
    <xf numFmtId="41" fontId="0" fillId="0" borderId="0" xfId="0" applyNumberFormat="1"/>
    <xf numFmtId="41" fontId="0" fillId="0" borderId="0" xfId="1" applyNumberFormat="1" applyFont="1" applyBorder="1" applyAlignment="1">
      <alignment horizontal="center"/>
    </xf>
    <xf numFmtId="41" fontId="2" fillId="2" borderId="9" xfId="0" applyNumberFormat="1" applyFont="1" applyFill="1" applyBorder="1" applyAlignment="1">
      <alignment vertical="center" wrapText="1"/>
    </xf>
    <xf numFmtId="41" fontId="2" fillId="2" borderId="3" xfId="0" applyNumberFormat="1" applyFont="1" applyFill="1" applyBorder="1" applyAlignment="1">
      <alignment horizontal="center" vertical="center" wrapText="1"/>
    </xf>
    <xf numFmtId="41" fontId="1" fillId="0" borderId="4" xfId="0" applyNumberFormat="1" applyFont="1" applyBorder="1" applyAlignment="1">
      <alignment vertical="center" wrapText="1"/>
    </xf>
    <xf numFmtId="41" fontId="2" fillId="0" borderId="5" xfId="0" applyNumberFormat="1" applyFont="1" applyBorder="1" applyAlignment="1">
      <alignment horizontal="right" vertical="center" wrapText="1"/>
    </xf>
    <xf numFmtId="41" fontId="2" fillId="0" borderId="4" xfId="0" applyNumberFormat="1" applyFont="1" applyBorder="1" applyAlignment="1">
      <alignment vertical="center" wrapText="1"/>
    </xf>
    <xf numFmtId="165" fontId="4" fillId="0" borderId="0" xfId="1" applyFont="1" applyFill="1" applyBorder="1" applyAlignment="1">
      <alignment horizontal="left"/>
    </xf>
    <xf numFmtId="41" fontId="6" fillId="0" borderId="0" xfId="0" applyNumberFormat="1" applyFont="1"/>
    <xf numFmtId="41" fontId="12" fillId="0" borderId="0" xfId="0" applyNumberFormat="1" applyFont="1" applyAlignment="1">
      <alignment horizontal="center" vertical="center" wrapText="1"/>
    </xf>
    <xf numFmtId="41" fontId="12" fillId="0" borderId="0" xfId="0" applyNumberFormat="1" applyFont="1" applyAlignment="1">
      <alignment horizontal="center" vertical="center"/>
    </xf>
    <xf numFmtId="41" fontId="12" fillId="0" borderId="0" xfId="0" applyNumberFormat="1" applyFont="1" applyAlignment="1">
      <alignment vertical="center"/>
    </xf>
    <xf numFmtId="41" fontId="16" fillId="0" borderId="0" xfId="0" applyNumberFormat="1" applyFont="1" applyAlignment="1">
      <alignment horizontal="center" vertical="center" wrapText="1"/>
    </xf>
    <xf numFmtId="41" fontId="9" fillId="0" borderId="0" xfId="0" applyNumberFormat="1" applyFont="1" applyAlignment="1">
      <alignment horizontal="center" vertical="center" wrapText="1"/>
    </xf>
    <xf numFmtId="41" fontId="9" fillId="0" borderId="0" xfId="0" applyNumberFormat="1" applyFont="1" applyAlignment="1">
      <alignment horizontal="center" vertical="center"/>
    </xf>
    <xf numFmtId="41" fontId="12" fillId="0" borderId="2" xfId="0" applyNumberFormat="1" applyFont="1" applyBorder="1" applyAlignment="1">
      <alignment horizontal="center" vertical="center" wrapText="1"/>
    </xf>
    <xf numFmtId="41" fontId="9" fillId="0" borderId="0" xfId="0" applyNumberFormat="1" applyFont="1" applyAlignment="1">
      <alignment horizontal="right" vertical="center" wrapText="1"/>
    </xf>
    <xf numFmtId="41" fontId="1" fillId="0" borderId="15" xfId="0" applyNumberFormat="1" applyFont="1" applyBorder="1" applyAlignment="1">
      <alignment vertical="center" wrapText="1"/>
    </xf>
    <xf numFmtId="41" fontId="1" fillId="0" borderId="9" xfId="0" applyNumberFormat="1" applyFont="1" applyBorder="1" applyAlignment="1">
      <alignment vertical="center" wrapText="1"/>
    </xf>
    <xf numFmtId="41" fontId="2" fillId="0" borderId="9" xfId="0" applyNumberFormat="1" applyFont="1" applyBorder="1" applyAlignment="1">
      <alignment vertical="center" wrapText="1"/>
    </xf>
    <xf numFmtId="41" fontId="2" fillId="0" borderId="9" xfId="0" applyNumberFormat="1" applyFont="1" applyBorder="1" applyAlignment="1">
      <alignment horizontal="right" vertical="center" wrapText="1"/>
    </xf>
    <xf numFmtId="41" fontId="1" fillId="0" borderId="5" xfId="0" applyNumberFormat="1" applyFont="1" applyBorder="1" applyAlignment="1">
      <alignment horizontal="right" vertical="center" wrapText="1"/>
    </xf>
    <xf numFmtId="41" fontId="1" fillId="0" borderId="9" xfId="0" applyNumberFormat="1" applyFont="1" applyBorder="1" applyAlignment="1">
      <alignment horizontal="right" vertical="center" wrapText="1"/>
    </xf>
    <xf numFmtId="41" fontId="1" fillId="0" borderId="0" xfId="0" applyNumberFormat="1" applyFont="1" applyAlignment="1">
      <alignment horizontal="right"/>
    </xf>
    <xf numFmtId="41" fontId="26" fillId="0" borderId="0" xfId="0" applyNumberFormat="1" applyFont="1"/>
    <xf numFmtId="41" fontId="1" fillId="0" borderId="0" xfId="1" applyNumberFormat="1" applyFont="1"/>
    <xf numFmtId="41" fontId="1" fillId="0" borderId="0" xfId="1" applyNumberFormat="1" applyFont="1" applyAlignment="1">
      <alignment horizontal="center"/>
    </xf>
    <xf numFmtId="41" fontId="1" fillId="0" borderId="0" xfId="0" applyNumberFormat="1" applyFont="1"/>
    <xf numFmtId="41" fontId="1" fillId="0" borderId="4" xfId="0" applyNumberFormat="1" applyFont="1" applyBorder="1" applyAlignment="1">
      <alignment vertical="center"/>
    </xf>
    <xf numFmtId="41" fontId="2" fillId="0" borderId="5" xfId="0" applyNumberFormat="1" applyFont="1" applyBorder="1" applyAlignment="1">
      <alignment horizontal="center" vertical="center"/>
    </xf>
    <xf numFmtId="41" fontId="2" fillId="2" borderId="4" xfId="0" applyNumberFormat="1" applyFont="1" applyFill="1" applyBorder="1" applyAlignment="1">
      <alignment vertical="center"/>
    </xf>
    <xf numFmtId="41" fontId="1" fillId="0" borderId="5" xfId="0" applyNumberFormat="1" applyFont="1" applyBorder="1" applyAlignment="1">
      <alignment vertical="center"/>
    </xf>
    <xf numFmtId="41" fontId="2" fillId="0" borderId="6" xfId="0" applyNumberFormat="1" applyFont="1" applyBorder="1" applyAlignment="1">
      <alignment horizontal="right" vertical="center"/>
    </xf>
    <xf numFmtId="41" fontId="2" fillId="0" borderId="7" xfId="0" applyNumberFormat="1" applyFont="1" applyBorder="1" applyAlignment="1">
      <alignment vertical="center"/>
    </xf>
    <xf numFmtId="41" fontId="1" fillId="0" borderId="9" xfId="0" applyNumberFormat="1" applyFont="1" applyBorder="1" applyAlignment="1">
      <alignment vertical="center"/>
    </xf>
    <xf numFmtId="41" fontId="2" fillId="0" borderId="9" xfId="0" applyNumberFormat="1" applyFont="1" applyBorder="1" applyAlignment="1">
      <alignment horizontal="center" vertical="center"/>
    </xf>
    <xf numFmtId="41" fontId="1" fillId="0" borderId="0" xfId="0" applyNumberFormat="1" applyFont="1" applyFill="1" applyAlignment="1">
      <alignment horizontal="right"/>
    </xf>
    <xf numFmtId="41" fontId="2" fillId="0" borderId="9" xfId="0" applyNumberFormat="1" applyFont="1" applyFill="1" applyBorder="1" applyAlignment="1">
      <alignment horizontal="left" vertical="center"/>
    </xf>
    <xf numFmtId="41" fontId="2" fillId="0" borderId="9" xfId="0" applyNumberFormat="1" applyFont="1" applyFill="1" applyBorder="1" applyAlignment="1">
      <alignment horizontal="right" vertical="center" wrapText="1"/>
    </xf>
    <xf numFmtId="41" fontId="1" fillId="0" borderId="9" xfId="0" applyNumberFormat="1" applyFont="1" applyFill="1" applyBorder="1" applyAlignment="1">
      <alignment vertical="center"/>
    </xf>
    <xf numFmtId="41" fontId="1" fillId="0" borderId="0" xfId="1" applyNumberFormat="1" applyFont="1" applyFill="1"/>
    <xf numFmtId="41" fontId="2" fillId="0" borderId="0" xfId="0" applyNumberFormat="1" applyFont="1" applyFill="1" applyBorder="1" applyAlignment="1">
      <alignment horizontal="center" vertical="center"/>
    </xf>
    <xf numFmtId="41" fontId="2" fillId="2" borderId="9" xfId="0" applyNumberFormat="1" applyFont="1" applyFill="1" applyBorder="1" applyAlignment="1">
      <alignment vertical="center"/>
    </xf>
    <xf numFmtId="41" fontId="1" fillId="0" borderId="9" xfId="0" applyNumberFormat="1" applyFont="1" applyFill="1" applyBorder="1" applyAlignment="1">
      <alignment horizontal="right" vertical="center" wrapText="1"/>
    </xf>
    <xf numFmtId="41" fontId="1" fillId="0" borderId="0" xfId="0" applyNumberFormat="1" applyFont="1" applyFill="1" applyBorder="1" applyAlignment="1">
      <alignment vertical="center"/>
    </xf>
    <xf numFmtId="41" fontId="2" fillId="0" borderId="9" xfId="0" applyNumberFormat="1" applyFont="1" applyBorder="1" applyAlignment="1">
      <alignment horizontal="right" vertical="center"/>
    </xf>
    <xf numFmtId="41" fontId="1" fillId="0" borderId="0" xfId="0" applyNumberFormat="1" applyFont="1" applyAlignment="1">
      <alignment horizontal="center" vertical="center"/>
    </xf>
    <xf numFmtId="41" fontId="1" fillId="0" borderId="0" xfId="0" applyNumberFormat="1" applyFont="1" applyFill="1" applyBorder="1"/>
    <xf numFmtId="41" fontId="2" fillId="0" borderId="9" xfId="0" applyNumberFormat="1" applyFont="1" applyFill="1" applyBorder="1" applyAlignment="1">
      <alignment vertical="center"/>
    </xf>
    <xf numFmtId="41" fontId="1" fillId="0" borderId="16" xfId="1" applyNumberFormat="1" applyFont="1" applyBorder="1"/>
    <xf numFmtId="41" fontId="2" fillId="0" borderId="9" xfId="0" applyNumberFormat="1" applyFont="1" applyBorder="1" applyAlignment="1">
      <alignment vertical="center"/>
    </xf>
    <xf numFmtId="41" fontId="1" fillId="0" borderId="4" xfId="0" applyNumberFormat="1" applyFont="1" applyFill="1" applyBorder="1" applyAlignment="1">
      <alignment horizontal="right" vertical="center" wrapText="1"/>
    </xf>
    <xf numFmtId="41" fontId="2" fillId="0" borderId="4" xfId="0" applyNumberFormat="1" applyFont="1" applyFill="1" applyBorder="1" applyAlignment="1">
      <alignment horizontal="right" vertical="center" wrapText="1"/>
    </xf>
    <xf numFmtId="167" fontId="1" fillId="0" borderId="9" xfId="0" applyNumberFormat="1" applyFont="1" applyBorder="1" applyAlignment="1">
      <alignment horizontal="right" vertical="center" wrapText="1"/>
    </xf>
    <xf numFmtId="167" fontId="1" fillId="0" borderId="9" xfId="0" applyNumberFormat="1" applyFont="1" applyBorder="1" applyAlignment="1">
      <alignment vertical="center"/>
    </xf>
    <xf numFmtId="0" fontId="4" fillId="0" borderId="0" xfId="0" applyFont="1" applyFill="1" applyAlignment="1">
      <alignment horizontal="left" wrapText="1"/>
    </xf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41" fontId="2" fillId="0" borderId="0" xfId="0" applyNumberFormat="1" applyFont="1" applyFill="1" applyBorder="1" applyAlignment="1">
      <alignment horizontal="center" vertical="center" wrapText="1"/>
    </xf>
    <xf numFmtId="41" fontId="2" fillId="0" borderId="9" xfId="0" applyNumberFormat="1" applyFont="1" applyBorder="1" applyAlignment="1">
      <alignment vertical="center" wrapText="1"/>
    </xf>
    <xf numFmtId="41" fontId="2" fillId="0" borderId="9" xfId="0" applyNumberFormat="1" applyFont="1" applyBorder="1" applyAlignment="1">
      <alignment horizontal="center" vertical="center" wrapText="1"/>
    </xf>
    <xf numFmtId="41" fontId="2" fillId="0" borderId="11" xfId="0" applyNumberFormat="1" applyFont="1" applyBorder="1" applyAlignment="1">
      <alignment vertical="center" wrapText="1"/>
    </xf>
    <xf numFmtId="41" fontId="2" fillId="0" borderId="12" xfId="0" applyNumberFormat="1" applyFont="1" applyBorder="1" applyAlignment="1">
      <alignment vertical="center" wrapText="1"/>
    </xf>
    <xf numFmtId="41" fontId="2" fillId="0" borderId="13" xfId="0" applyNumberFormat="1" applyFont="1" applyBorder="1" applyAlignment="1">
      <alignment horizontal="center" vertical="center" wrapText="1"/>
    </xf>
    <xf numFmtId="41" fontId="2" fillId="0" borderId="14" xfId="0" applyNumberFormat="1" applyFont="1" applyBorder="1" applyAlignment="1">
      <alignment horizontal="center" vertical="center" wrapText="1"/>
    </xf>
    <xf numFmtId="41" fontId="27" fillId="0" borderId="8" xfId="1" applyNumberFormat="1" applyFont="1" applyBorder="1" applyAlignment="1">
      <alignment horizontal="center" vertical="center"/>
    </xf>
    <xf numFmtId="41" fontId="28" fillId="0" borderId="0" xfId="0" applyNumberFormat="1" applyFont="1"/>
  </cellXfs>
  <cellStyles count="4">
    <cellStyle name="Comma" xfId="1" builtinId="3"/>
    <cellStyle name="Comma [0]" xfId="3" builtinId="6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9"/>
  <sheetViews>
    <sheetView zoomScaleNormal="100" workbookViewId="0">
      <selection activeCell="F23" sqref="F23"/>
    </sheetView>
  </sheetViews>
  <sheetFormatPr defaultRowHeight="15" x14ac:dyDescent="0.25"/>
  <cols>
    <col min="1" max="1" width="52.42578125" style="12" bestFit="1" customWidth="1"/>
    <col min="2" max="2" width="5.140625" style="8" bestFit="1" customWidth="1"/>
    <col min="3" max="3" width="17.7109375" style="13" customWidth="1"/>
    <col min="4" max="4" width="17.7109375" style="42" customWidth="1"/>
    <col min="5" max="5" width="17.7109375" style="14" customWidth="1"/>
    <col min="6" max="8" width="17.7109375" style="13" customWidth="1"/>
    <col min="9" max="16384" width="9.140625" style="9"/>
  </cols>
  <sheetData>
    <row r="2" spans="1:8" x14ac:dyDescent="0.25">
      <c r="A2" s="44" t="s">
        <v>140</v>
      </c>
    </row>
    <row r="3" spans="1:8" x14ac:dyDescent="0.25">
      <c r="A3" s="44" t="s">
        <v>214</v>
      </c>
    </row>
    <row r="4" spans="1:8" x14ac:dyDescent="0.25">
      <c r="A4" s="44" t="s">
        <v>215</v>
      </c>
    </row>
    <row r="5" spans="1:8" x14ac:dyDescent="0.25">
      <c r="A5" s="10"/>
    </row>
    <row r="6" spans="1:8" s="7" customFormat="1" ht="14.25" x14ac:dyDescent="0.2">
      <c r="A6" s="11"/>
      <c r="B6" s="8" t="s">
        <v>0</v>
      </c>
      <c r="C6" s="8" t="s">
        <v>220</v>
      </c>
      <c r="D6" s="8" t="s">
        <v>221</v>
      </c>
      <c r="E6" s="8" t="s">
        <v>222</v>
      </c>
      <c r="F6" s="8" t="s">
        <v>223</v>
      </c>
      <c r="G6" s="8" t="s">
        <v>224</v>
      </c>
      <c r="H6" s="8" t="s">
        <v>226</v>
      </c>
    </row>
    <row r="7" spans="1:8" s="7" customFormat="1" ht="14.25" x14ac:dyDescent="0.2">
      <c r="A7" s="11"/>
      <c r="B7" s="8"/>
      <c r="C7" s="8" t="s">
        <v>216</v>
      </c>
      <c r="D7" s="20" t="s">
        <v>217</v>
      </c>
      <c r="E7" s="8" t="s">
        <v>218</v>
      </c>
      <c r="F7" s="8" t="s">
        <v>219</v>
      </c>
      <c r="G7" s="8" t="s">
        <v>225</v>
      </c>
      <c r="H7" s="8" t="s">
        <v>227</v>
      </c>
    </row>
    <row r="8" spans="1:8" s="7" customFormat="1" ht="14.25" x14ac:dyDescent="0.2">
      <c r="A8" s="11"/>
      <c r="C8" s="8" t="s">
        <v>1</v>
      </c>
      <c r="D8" s="8" t="s">
        <v>1</v>
      </c>
      <c r="E8" s="8" t="s">
        <v>1</v>
      </c>
      <c r="F8" s="8" t="s">
        <v>1</v>
      </c>
      <c r="G8" s="8" t="s">
        <v>1</v>
      </c>
      <c r="H8" s="8" t="s">
        <v>1</v>
      </c>
    </row>
    <row r="9" spans="1:8" x14ac:dyDescent="0.25">
      <c r="A9" s="11" t="s">
        <v>142</v>
      </c>
    </row>
    <row r="10" spans="1:8" x14ac:dyDescent="0.25">
      <c r="A10" s="46" t="s">
        <v>206</v>
      </c>
      <c r="B10" s="8">
        <v>1</v>
      </c>
      <c r="C10" s="42">
        <f>Notes!C10</f>
        <v>950000000</v>
      </c>
      <c r="D10" s="42">
        <f>Notes!C11</f>
        <v>950000000</v>
      </c>
      <c r="E10" s="42">
        <f>Notes!C12</f>
        <v>830000000</v>
      </c>
      <c r="F10" s="42">
        <f>Notes!C13</f>
        <v>950000000</v>
      </c>
      <c r="G10" s="42">
        <f>Notes!C14</f>
        <v>3680000000</v>
      </c>
      <c r="H10" s="42">
        <v>3200000000</v>
      </c>
    </row>
    <row r="11" spans="1:8" x14ac:dyDescent="0.25">
      <c r="A11" s="46" t="s">
        <v>207</v>
      </c>
      <c r="B11" s="8">
        <v>2</v>
      </c>
      <c r="C11" s="42">
        <f>Notes!C34</f>
        <v>80000000</v>
      </c>
      <c r="D11" s="42">
        <f>Notes!D34</f>
        <v>70800000</v>
      </c>
      <c r="E11" s="42">
        <f>Notes!E34</f>
        <v>85000000</v>
      </c>
      <c r="F11" s="42">
        <f>Notes!F34</f>
        <v>66200000</v>
      </c>
      <c r="G11" s="42">
        <f t="shared" ref="G11:G20" si="0">SUM(C11:F11)</f>
        <v>302000000</v>
      </c>
      <c r="H11" s="42">
        <f>Notes!H34</f>
        <v>238000000</v>
      </c>
    </row>
    <row r="12" spans="1:8" x14ac:dyDescent="0.25">
      <c r="A12" s="46" t="s">
        <v>208</v>
      </c>
      <c r="B12" s="8">
        <v>3</v>
      </c>
      <c r="C12" s="42">
        <f>Notes!C57</f>
        <v>117950000</v>
      </c>
      <c r="D12" s="42">
        <f>Notes!D57</f>
        <v>92100000</v>
      </c>
      <c r="E12" s="42">
        <f>Notes!E57</f>
        <v>117600000</v>
      </c>
      <c r="F12" s="42">
        <f>Notes!F57</f>
        <v>91200000</v>
      </c>
      <c r="G12" s="42">
        <f t="shared" si="0"/>
        <v>418850000</v>
      </c>
      <c r="H12" s="42">
        <f>Notes!H57</f>
        <v>52000000</v>
      </c>
    </row>
    <row r="13" spans="1:8" x14ac:dyDescent="0.25">
      <c r="A13" s="46" t="s">
        <v>2</v>
      </c>
      <c r="B13" s="8">
        <v>4</v>
      </c>
      <c r="C13" s="42">
        <f>Notes!C71</f>
        <v>0</v>
      </c>
      <c r="D13" s="42">
        <f>Notes!D71</f>
        <v>300000000</v>
      </c>
      <c r="E13" s="42">
        <f>Notes!E71</f>
        <v>0</v>
      </c>
      <c r="F13" s="42">
        <f>Notes!F71</f>
        <v>0</v>
      </c>
      <c r="G13" s="42">
        <f t="shared" si="0"/>
        <v>300000000</v>
      </c>
      <c r="H13" s="42">
        <f>Notes!H71</f>
        <v>0</v>
      </c>
    </row>
    <row r="14" spans="1:8" x14ac:dyDescent="0.25">
      <c r="A14" s="46" t="s">
        <v>3</v>
      </c>
      <c r="B14" s="8">
        <v>5</v>
      </c>
      <c r="C14" s="42">
        <f>Notes!C82</f>
        <v>0</v>
      </c>
      <c r="D14" s="42">
        <f>Notes!D82</f>
        <v>0</v>
      </c>
      <c r="E14" s="42">
        <f>Notes!E82</f>
        <v>0</v>
      </c>
      <c r="F14" s="42">
        <f>Notes!F82</f>
        <v>0</v>
      </c>
      <c r="G14" s="42">
        <f>SUM(C14:F14)</f>
        <v>0</v>
      </c>
      <c r="H14" s="42">
        <f>Notes!H82</f>
        <v>0</v>
      </c>
    </row>
    <row r="15" spans="1:8" x14ac:dyDescent="0.25">
      <c r="A15" s="46" t="s">
        <v>103</v>
      </c>
      <c r="B15" s="8">
        <v>6</v>
      </c>
      <c r="C15" s="42">
        <f>Notes!C97</f>
        <v>2685128</v>
      </c>
      <c r="D15" s="42">
        <f>Notes!D97</f>
        <v>360858</v>
      </c>
      <c r="E15" s="42">
        <f>Notes!E97</f>
        <v>4783000</v>
      </c>
      <c r="F15" s="42">
        <f>Notes!F97</f>
        <v>0</v>
      </c>
      <c r="G15" s="42">
        <f t="shared" si="0"/>
        <v>7828986</v>
      </c>
      <c r="H15" s="42">
        <f>Notes!H97</f>
        <v>3125000</v>
      </c>
    </row>
    <row r="16" spans="1:8" x14ac:dyDescent="0.25">
      <c r="A16" s="46" t="s">
        <v>209</v>
      </c>
      <c r="B16" s="8">
        <v>7</v>
      </c>
      <c r="C16" s="42">
        <f>Notes!C110</f>
        <v>14700000</v>
      </c>
      <c r="D16" s="42">
        <f>Notes!D110</f>
        <v>15700000</v>
      </c>
      <c r="E16" s="42">
        <f>Notes!E110</f>
        <v>44900000</v>
      </c>
      <c r="F16" s="42">
        <f>Notes!F110</f>
        <v>17000000</v>
      </c>
      <c r="G16" s="42">
        <f t="shared" si="0"/>
        <v>92300000</v>
      </c>
      <c r="H16" s="42">
        <f>Notes!H110</f>
        <v>98500000</v>
      </c>
    </row>
    <row r="17" spans="1:8" x14ac:dyDescent="0.25">
      <c r="A17" s="46" t="s">
        <v>210</v>
      </c>
      <c r="B17" s="8">
        <v>8</v>
      </c>
      <c r="C17" s="42">
        <f>Notes!C119</f>
        <v>65000000</v>
      </c>
      <c r="D17" s="42">
        <f>Notes!D119</f>
        <v>15900000</v>
      </c>
      <c r="E17" s="42">
        <f>Notes!E119</f>
        <v>23000000</v>
      </c>
      <c r="F17" s="42">
        <f>Notes!F119</f>
        <v>18000000</v>
      </c>
      <c r="G17" s="42">
        <f t="shared" si="0"/>
        <v>121900000</v>
      </c>
      <c r="H17" s="42">
        <f>Notes!H119</f>
        <v>80000000</v>
      </c>
    </row>
    <row r="18" spans="1:8" x14ac:dyDescent="0.25">
      <c r="A18" s="46" t="s">
        <v>378</v>
      </c>
      <c r="B18" s="8">
        <v>9</v>
      </c>
      <c r="C18" s="42">
        <f>Notes!C127</f>
        <v>0</v>
      </c>
      <c r="D18" s="42">
        <f>Notes!D127</f>
        <v>0</v>
      </c>
      <c r="E18" s="42">
        <f>Notes!E127</f>
        <v>0</v>
      </c>
      <c r="F18" s="42">
        <f>Notes!F127</f>
        <v>0</v>
      </c>
      <c r="G18" s="42">
        <f t="shared" si="0"/>
        <v>0</v>
      </c>
      <c r="H18" s="42">
        <f>Notes!H127</f>
        <v>0</v>
      </c>
    </row>
    <row r="19" spans="1:8" x14ac:dyDescent="0.25">
      <c r="A19" s="46" t="s">
        <v>211</v>
      </c>
      <c r="B19" s="8">
        <v>10</v>
      </c>
      <c r="C19" s="42">
        <f>Notes!C184</f>
        <v>212420216</v>
      </c>
      <c r="D19" s="42">
        <f>Notes!D184</f>
        <v>193072533</v>
      </c>
      <c r="E19" s="42">
        <f>Notes!E184</f>
        <v>182786466</v>
      </c>
      <c r="F19" s="42">
        <f>Notes!F184</f>
        <v>185735983</v>
      </c>
      <c r="G19" s="42">
        <f t="shared" si="0"/>
        <v>774015198</v>
      </c>
      <c r="H19" s="42">
        <f>Notes!H184</f>
        <v>779709388</v>
      </c>
    </row>
    <row r="20" spans="1:8" x14ac:dyDescent="0.25">
      <c r="A20" s="46" t="s">
        <v>381</v>
      </c>
      <c r="B20" s="8">
        <v>11</v>
      </c>
      <c r="C20" s="42">
        <f>Notes!C192</f>
        <v>0</v>
      </c>
      <c r="D20" s="42">
        <f>Notes!D192</f>
        <v>0</v>
      </c>
      <c r="E20" s="42">
        <f>Notes!E192</f>
        <v>0</v>
      </c>
      <c r="F20" s="42">
        <f>Notes!F192</f>
        <v>73238900</v>
      </c>
      <c r="G20" s="42">
        <f t="shared" si="0"/>
        <v>73238900</v>
      </c>
      <c r="H20" s="42">
        <f>Notes!H192</f>
        <v>238765000</v>
      </c>
    </row>
    <row r="21" spans="1:8" x14ac:dyDescent="0.25">
      <c r="A21" s="67"/>
      <c r="C21" s="42"/>
      <c r="E21" s="13"/>
    </row>
    <row r="22" spans="1:8" x14ac:dyDescent="0.25">
      <c r="E22" s="13"/>
      <c r="G22" s="28"/>
    </row>
    <row r="23" spans="1:8" x14ac:dyDescent="0.25">
      <c r="A23" s="11" t="s">
        <v>204</v>
      </c>
      <c r="C23" s="69">
        <f>SUM(C10:C22)</f>
        <v>1442755344</v>
      </c>
      <c r="D23" s="69">
        <f t="shared" ref="D23:G23" si="1">SUM(D10:D22)</f>
        <v>1637933391</v>
      </c>
      <c r="E23" s="69">
        <f t="shared" si="1"/>
        <v>1288069466</v>
      </c>
      <c r="F23" s="69">
        <f t="shared" si="1"/>
        <v>1401374883</v>
      </c>
      <c r="G23" s="69">
        <f t="shared" si="1"/>
        <v>5770133084</v>
      </c>
      <c r="H23" s="69">
        <f>SUM(H10:H22)</f>
        <v>4690099388</v>
      </c>
    </row>
    <row r="24" spans="1:8" x14ac:dyDescent="0.25">
      <c r="E24" s="13"/>
    </row>
    <row r="25" spans="1:8" x14ac:dyDescent="0.25">
      <c r="A25" s="11" t="s">
        <v>143</v>
      </c>
      <c r="E25" s="13"/>
    </row>
    <row r="26" spans="1:8" x14ac:dyDescent="0.25">
      <c r="E26" s="13"/>
    </row>
    <row r="27" spans="1:8" x14ac:dyDescent="0.25">
      <c r="A27" s="46" t="s">
        <v>4</v>
      </c>
      <c r="B27" s="8">
        <v>12</v>
      </c>
      <c r="C27" s="42">
        <f>Notes!C209</f>
        <v>655183125</v>
      </c>
      <c r="D27" s="42">
        <f>Notes!D209</f>
        <v>655183125</v>
      </c>
      <c r="E27" s="42">
        <f>Notes!E209</f>
        <v>655183125</v>
      </c>
      <c r="F27" s="42">
        <f>Notes!F209</f>
        <v>655183125</v>
      </c>
      <c r="G27" s="42">
        <f>SUM(C27:F27)</f>
        <v>2620732500</v>
      </c>
      <c r="H27" s="42">
        <f>Notes!H209</f>
        <v>1152560731</v>
      </c>
    </row>
    <row r="28" spans="1:8" x14ac:dyDescent="0.25">
      <c r="A28" s="46" t="s">
        <v>104</v>
      </c>
      <c r="B28" s="8">
        <v>13</v>
      </c>
      <c r="C28" s="42">
        <f>Notes!C231</f>
        <v>11295738</v>
      </c>
      <c r="D28" s="42">
        <f>Notes!D231</f>
        <v>7256538</v>
      </c>
      <c r="E28" s="42">
        <f>Notes!E231</f>
        <v>9365028</v>
      </c>
      <c r="F28" s="42">
        <f>Notes!F231</f>
        <v>10542865</v>
      </c>
      <c r="G28" s="42">
        <f t="shared" ref="G28:G37" si="2">SUM(C28:F28)</f>
        <v>38460169</v>
      </c>
      <c r="H28" s="42">
        <f>Notes!H231</f>
        <v>38318466</v>
      </c>
    </row>
    <row r="29" spans="1:8" x14ac:dyDescent="0.25">
      <c r="A29" s="46" t="s">
        <v>212</v>
      </c>
      <c r="B29" s="8">
        <v>14</v>
      </c>
      <c r="C29" s="42">
        <f>Notes!C243</f>
        <v>7500000</v>
      </c>
      <c r="D29" s="42">
        <f>Notes!D243</f>
        <v>7500000</v>
      </c>
      <c r="E29" s="42">
        <f>Notes!E243</f>
        <v>7500000</v>
      </c>
      <c r="F29" s="42">
        <f>Notes!F243</f>
        <v>7500000</v>
      </c>
      <c r="G29" s="42">
        <f t="shared" si="2"/>
        <v>30000000</v>
      </c>
      <c r="H29" s="42">
        <v>23000000</v>
      </c>
    </row>
    <row r="30" spans="1:8" x14ac:dyDescent="0.25">
      <c r="A30" s="46" t="s">
        <v>105</v>
      </c>
      <c r="B30" s="8">
        <v>15</v>
      </c>
      <c r="C30" s="42">
        <f>Notes!C258</f>
        <v>5500000</v>
      </c>
      <c r="D30" s="42">
        <f>Notes!D258</f>
        <v>10000000</v>
      </c>
      <c r="E30" s="42">
        <f>Notes!E258</f>
        <v>20500000</v>
      </c>
      <c r="F30" s="42">
        <f>Notes!F258</f>
        <v>10500000</v>
      </c>
      <c r="G30" s="42">
        <f>SUM(C30:F30)</f>
        <v>46500000</v>
      </c>
      <c r="H30" s="42">
        <f>Notes!H258</f>
        <v>37000000</v>
      </c>
    </row>
    <row r="31" spans="1:8" x14ac:dyDescent="0.25">
      <c r="A31" s="46" t="s">
        <v>213</v>
      </c>
      <c r="B31" s="8">
        <v>16</v>
      </c>
      <c r="C31" s="42">
        <f>Notes!C272</f>
        <v>120000000</v>
      </c>
      <c r="D31" s="42">
        <f>Notes!D272</f>
        <v>180000000</v>
      </c>
      <c r="E31" s="42">
        <f>Notes!E272</f>
        <v>150000000</v>
      </c>
      <c r="F31" s="42">
        <f>Notes!F272</f>
        <v>250000000</v>
      </c>
      <c r="G31" s="42">
        <f t="shared" si="2"/>
        <v>700000000</v>
      </c>
      <c r="H31" s="42">
        <f>Notes!H272</f>
        <v>350000000</v>
      </c>
    </row>
    <row r="32" spans="1:8" x14ac:dyDescent="0.25">
      <c r="A32" s="46" t="s">
        <v>106</v>
      </c>
      <c r="B32" s="8">
        <v>17</v>
      </c>
      <c r="C32" s="42">
        <f>Notes!C285</f>
        <v>970000</v>
      </c>
      <c r="D32" s="42">
        <f>Notes!D285</f>
        <v>795000</v>
      </c>
      <c r="E32" s="42">
        <f>Notes!E285</f>
        <v>833000</v>
      </c>
      <c r="F32" s="42">
        <f>Notes!F285</f>
        <v>220000</v>
      </c>
      <c r="G32" s="42">
        <f t="shared" si="2"/>
        <v>2818000</v>
      </c>
      <c r="H32" s="42">
        <f>Notes!H285</f>
        <v>2514000</v>
      </c>
    </row>
    <row r="33" spans="1:8" x14ac:dyDescent="0.25">
      <c r="A33" s="46" t="s">
        <v>6</v>
      </c>
      <c r="B33" s="8">
        <v>18</v>
      </c>
      <c r="C33" s="42">
        <f>Notes!C296</f>
        <v>300000</v>
      </c>
      <c r="D33" s="42">
        <f>Notes!D296</f>
        <v>250000</v>
      </c>
      <c r="E33" s="42">
        <f>Notes!E296</f>
        <v>356000</v>
      </c>
      <c r="F33" s="42">
        <f>Notes!F296</f>
        <v>433000</v>
      </c>
      <c r="G33" s="42">
        <f t="shared" si="2"/>
        <v>1339000</v>
      </c>
      <c r="H33" s="42">
        <f>Notes!H296</f>
        <v>0</v>
      </c>
    </row>
    <row r="34" spans="1:8" x14ac:dyDescent="0.25">
      <c r="A34" s="46" t="s">
        <v>107</v>
      </c>
      <c r="B34" s="8">
        <v>19</v>
      </c>
      <c r="C34" s="42">
        <f>Notes!C330</f>
        <v>564497830</v>
      </c>
      <c r="D34" s="42">
        <f>Notes!D330</f>
        <v>708355565</v>
      </c>
      <c r="E34" s="42">
        <f>Notes!E330</f>
        <v>372137429</v>
      </c>
      <c r="F34" s="42">
        <f>Notes!F330</f>
        <v>394803285</v>
      </c>
      <c r="G34" s="42">
        <f t="shared" si="2"/>
        <v>2039794109</v>
      </c>
      <c r="H34" s="42">
        <f>Notes!H330</f>
        <v>2515892502</v>
      </c>
    </row>
    <row r="35" spans="1:8" x14ac:dyDescent="0.25">
      <c r="A35" s="46" t="s">
        <v>367</v>
      </c>
      <c r="B35" s="8">
        <v>20</v>
      </c>
      <c r="C35" s="42">
        <f>Notes!C342</f>
        <v>28700</v>
      </c>
      <c r="D35" s="42">
        <f>Notes!D342</f>
        <v>67850</v>
      </c>
      <c r="E35" s="42">
        <f>Notes!E342</f>
        <v>25900</v>
      </c>
      <c r="F35" s="42">
        <f>Notes!F342</f>
        <v>34890</v>
      </c>
      <c r="G35" s="42">
        <f t="shared" si="2"/>
        <v>157340</v>
      </c>
      <c r="H35" s="42">
        <f>Notes!H342</f>
        <v>165010</v>
      </c>
    </row>
    <row r="36" spans="1:8" x14ac:dyDescent="0.25">
      <c r="A36" s="46" t="s">
        <v>108</v>
      </c>
      <c r="B36" s="8">
        <v>21</v>
      </c>
      <c r="C36" s="42">
        <f>Notes!C353</f>
        <v>25000000</v>
      </c>
      <c r="D36" s="42">
        <f>Notes!D353</f>
        <v>25000000</v>
      </c>
      <c r="E36" s="42">
        <f>Notes!E353</f>
        <v>25000000</v>
      </c>
      <c r="F36" s="42">
        <f>Notes!F353</f>
        <v>25000000</v>
      </c>
      <c r="G36" s="42">
        <f t="shared" si="2"/>
        <v>100000000</v>
      </c>
      <c r="H36" s="42">
        <f>Notes!H353</f>
        <v>0</v>
      </c>
    </row>
    <row r="37" spans="1:8" x14ac:dyDescent="0.25">
      <c r="A37" s="46" t="s">
        <v>147</v>
      </c>
      <c r="B37" s="8">
        <v>22</v>
      </c>
      <c r="C37" s="42">
        <f>Notes!C367</f>
        <v>50125900</v>
      </c>
      <c r="D37" s="42">
        <f>Notes!D367</f>
        <v>25345677</v>
      </c>
      <c r="E37" s="42">
        <f>Notes!E367</f>
        <v>40465200</v>
      </c>
      <c r="F37" s="42">
        <f>Notes!F367</f>
        <v>15278900</v>
      </c>
      <c r="G37" s="42">
        <f t="shared" si="2"/>
        <v>131215677</v>
      </c>
      <c r="H37" s="42">
        <f>Notes!H367</f>
        <v>101890450</v>
      </c>
    </row>
    <row r="38" spans="1:8" x14ac:dyDescent="0.25">
      <c r="A38" s="46"/>
      <c r="C38" s="42"/>
      <c r="E38" s="42"/>
      <c r="F38" s="42"/>
      <c r="G38" s="42"/>
      <c r="H38" s="42"/>
    </row>
    <row r="39" spans="1:8" x14ac:dyDescent="0.25">
      <c r="A39" s="11" t="s">
        <v>144</v>
      </c>
      <c r="C39" s="69">
        <f>SUM(C27:C37)</f>
        <v>1440401293</v>
      </c>
      <c r="D39" s="69">
        <f t="shared" ref="D39:F39" si="3">SUM(D27:D37)</f>
        <v>1619753755</v>
      </c>
      <c r="E39" s="69">
        <f t="shared" si="3"/>
        <v>1281365682</v>
      </c>
      <c r="F39" s="69">
        <f t="shared" si="3"/>
        <v>1369496065</v>
      </c>
      <c r="G39" s="69">
        <f>SUM(G27:G37)</f>
        <v>5711016795</v>
      </c>
      <c r="H39" s="69">
        <f>SUM(H27:H37)</f>
        <v>4221341159</v>
      </c>
    </row>
    <row r="40" spans="1:8" x14ac:dyDescent="0.25">
      <c r="C40" s="70"/>
      <c r="D40" s="70"/>
      <c r="E40" s="13"/>
      <c r="G40" s="16"/>
    </row>
    <row r="41" spans="1:8" ht="15.75" thickBot="1" x14ac:dyDescent="0.3">
      <c r="A41" s="11" t="s">
        <v>109</v>
      </c>
      <c r="C41" s="74">
        <f>C23-C39</f>
        <v>2354051</v>
      </c>
      <c r="D41" s="74">
        <f t="shared" ref="D41:G41" si="4">D23-D39</f>
        <v>18179636</v>
      </c>
      <c r="E41" s="74">
        <f t="shared" si="4"/>
        <v>6703784</v>
      </c>
      <c r="F41" s="74">
        <f t="shared" si="4"/>
        <v>31878818</v>
      </c>
      <c r="G41" s="74">
        <f t="shared" si="4"/>
        <v>59116289</v>
      </c>
      <c r="H41" s="74">
        <f>H23-H39</f>
        <v>468758229</v>
      </c>
    </row>
    <row r="42" spans="1:8" ht="15.75" thickTop="1" x14ac:dyDescent="0.25">
      <c r="C42" s="16"/>
      <c r="D42" s="70"/>
      <c r="E42" s="13"/>
      <c r="G42" s="71"/>
    </row>
    <row r="43" spans="1:8" x14ac:dyDescent="0.25">
      <c r="E43" s="13"/>
    </row>
    <row r="44" spans="1:8" ht="30.75" customHeight="1" x14ac:dyDescent="0.25">
      <c r="A44" s="261" t="s">
        <v>180</v>
      </c>
      <c r="B44" s="261"/>
      <c r="C44" s="261"/>
      <c r="D44" s="261"/>
      <c r="E44" s="13"/>
    </row>
    <row r="45" spans="1:8" x14ac:dyDescent="0.25">
      <c r="E45" s="13"/>
    </row>
    <row r="46" spans="1:8" x14ac:dyDescent="0.25">
      <c r="A46" s="12" t="s">
        <v>7</v>
      </c>
      <c r="C46" s="28" t="s">
        <v>8</v>
      </c>
      <c r="D46" s="72"/>
      <c r="E46" s="13"/>
    </row>
    <row r="47" spans="1:8" x14ac:dyDescent="0.25">
      <c r="A47" s="45" t="s">
        <v>171</v>
      </c>
      <c r="B47" s="14"/>
      <c r="C47" s="73" t="s">
        <v>172</v>
      </c>
      <c r="D47" s="14"/>
      <c r="F47" s="14"/>
      <c r="G47" s="14"/>
    </row>
    <row r="48" spans="1:8" x14ac:dyDescent="0.25">
      <c r="E48" s="13"/>
    </row>
    <row r="49" spans="5:5" x14ac:dyDescent="0.25">
      <c r="E49" s="13"/>
    </row>
    <row r="50" spans="5:5" x14ac:dyDescent="0.25">
      <c r="E50" s="13"/>
    </row>
    <row r="51" spans="5:5" x14ac:dyDescent="0.25">
      <c r="E51" s="13"/>
    </row>
    <row r="52" spans="5:5" x14ac:dyDescent="0.25">
      <c r="E52" s="13"/>
    </row>
    <row r="53" spans="5:5" x14ac:dyDescent="0.25">
      <c r="E53" s="13"/>
    </row>
    <row r="54" spans="5:5" x14ac:dyDescent="0.25">
      <c r="E54" s="13"/>
    </row>
    <row r="55" spans="5:5" x14ac:dyDescent="0.25">
      <c r="E55" s="13"/>
    </row>
    <row r="56" spans="5:5" x14ac:dyDescent="0.25">
      <c r="E56" s="13"/>
    </row>
    <row r="57" spans="5:5" x14ac:dyDescent="0.25">
      <c r="E57" s="13"/>
    </row>
    <row r="58" spans="5:5" x14ac:dyDescent="0.25">
      <c r="E58" s="13"/>
    </row>
    <row r="59" spans="5:5" x14ac:dyDescent="0.25">
      <c r="E59" s="13"/>
    </row>
  </sheetData>
  <mergeCells count="1">
    <mergeCell ref="A44:D44"/>
  </mergeCells>
  <pageMargins left="0.7" right="0.7" top="0.75" bottom="0.75" header="0.3" footer="0.3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2"/>
  <sheetViews>
    <sheetView topLeftCell="A76" workbookViewId="0">
      <selection activeCell="B12" sqref="B12"/>
    </sheetView>
  </sheetViews>
  <sheetFormatPr defaultRowHeight="15.75" x14ac:dyDescent="0.25"/>
  <cols>
    <col min="1" max="1" width="4.85546875" style="229" customWidth="1"/>
    <col min="2" max="2" width="67.28515625" style="233" bestFit="1" customWidth="1"/>
    <col min="3" max="7" width="20.7109375" style="231" customWidth="1"/>
    <col min="8" max="8" width="20.7109375" style="232" customWidth="1"/>
    <col min="9" max="10" width="14" style="231" bestFit="1" customWidth="1"/>
    <col min="11" max="16384" width="9.140625" style="231"/>
  </cols>
  <sheetData>
    <row r="2" spans="2:8" x14ac:dyDescent="0.25">
      <c r="B2" s="230" t="s">
        <v>140</v>
      </c>
    </row>
    <row r="3" spans="2:8" x14ac:dyDescent="0.25">
      <c r="B3" s="230" t="s">
        <v>214</v>
      </c>
    </row>
    <row r="4" spans="2:8" x14ac:dyDescent="0.25">
      <c r="B4" s="230" t="s">
        <v>215</v>
      </c>
    </row>
    <row r="6" spans="2:8" x14ac:dyDescent="0.25">
      <c r="B6" s="182" t="s">
        <v>341</v>
      </c>
      <c r="C6" s="233"/>
      <c r="D6" s="233"/>
      <c r="E6" s="233"/>
      <c r="F6" s="233"/>
      <c r="G6" s="233"/>
      <c r="H6" s="233"/>
    </row>
    <row r="7" spans="2:8" ht="16.5" thickBot="1" x14ac:dyDescent="0.3">
      <c r="B7" s="196"/>
      <c r="C7" s="233"/>
      <c r="D7" s="233"/>
      <c r="E7" s="233"/>
      <c r="F7" s="233"/>
      <c r="G7" s="233"/>
      <c r="H7" s="233"/>
    </row>
    <row r="8" spans="2:8" x14ac:dyDescent="0.25">
      <c r="B8" s="269" t="s">
        <v>155</v>
      </c>
      <c r="C8" s="271" t="s">
        <v>216</v>
      </c>
      <c r="D8" s="271" t="s">
        <v>217</v>
      </c>
      <c r="E8" s="271" t="s">
        <v>218</v>
      </c>
      <c r="F8" s="271" t="s">
        <v>219</v>
      </c>
      <c r="G8" s="271" t="s">
        <v>237</v>
      </c>
      <c r="H8" s="271" t="s">
        <v>368</v>
      </c>
    </row>
    <row r="9" spans="2:8" ht="16.5" thickBot="1" x14ac:dyDescent="0.3">
      <c r="B9" s="270"/>
      <c r="C9" s="272"/>
      <c r="D9" s="272"/>
      <c r="E9" s="272"/>
      <c r="F9" s="272"/>
      <c r="G9" s="272"/>
      <c r="H9" s="272"/>
    </row>
    <row r="10" spans="2:8" ht="16.5" thickBot="1" x14ac:dyDescent="0.3">
      <c r="B10" s="234"/>
      <c r="C10" s="235" t="s">
        <v>1</v>
      </c>
      <c r="D10" s="235" t="s">
        <v>1</v>
      </c>
      <c r="E10" s="235" t="s">
        <v>1</v>
      </c>
      <c r="F10" s="235" t="s">
        <v>1</v>
      </c>
      <c r="G10" s="235" t="s">
        <v>1</v>
      </c>
      <c r="H10" s="235" t="s">
        <v>1</v>
      </c>
    </row>
    <row r="11" spans="2:8" ht="16.5" thickBot="1" x14ac:dyDescent="0.3">
      <c r="B11" s="236" t="s">
        <v>156</v>
      </c>
      <c r="C11" s="237"/>
      <c r="D11" s="237"/>
      <c r="E11" s="237"/>
      <c r="F11" s="237"/>
      <c r="G11" s="237"/>
      <c r="H11" s="237"/>
    </row>
    <row r="12" spans="2:8" ht="16.5" thickBot="1" x14ac:dyDescent="0.3">
      <c r="B12" s="234" t="s">
        <v>449</v>
      </c>
      <c r="C12" s="237">
        <v>84000000</v>
      </c>
      <c r="D12" s="237">
        <v>15023300</v>
      </c>
      <c r="E12" s="237">
        <v>0</v>
      </c>
      <c r="F12" s="237">
        <v>0</v>
      </c>
      <c r="G12" s="237">
        <f>SUM(C12:F12)</f>
        <v>99023300</v>
      </c>
      <c r="H12" s="237"/>
    </row>
    <row r="13" spans="2:8" ht="16.5" thickBot="1" x14ac:dyDescent="0.3">
      <c r="B13" s="234" t="s">
        <v>450</v>
      </c>
      <c r="C13" s="237">
        <v>66000000</v>
      </c>
      <c r="D13" s="237">
        <v>4574000</v>
      </c>
      <c r="E13" s="237">
        <v>0</v>
      </c>
      <c r="F13" s="237">
        <v>0</v>
      </c>
      <c r="G13" s="237">
        <f t="shared" ref="G13:G14" si="0">SUM(C13:F13)</f>
        <v>70574000</v>
      </c>
      <c r="H13" s="237"/>
    </row>
    <row r="14" spans="2:8" ht="16.5" thickBot="1" x14ac:dyDescent="0.3">
      <c r="B14" s="234" t="s">
        <v>451</v>
      </c>
      <c r="C14" s="237">
        <v>0</v>
      </c>
      <c r="D14" s="237">
        <v>0</v>
      </c>
      <c r="E14" s="237">
        <v>15366000</v>
      </c>
      <c r="F14" s="237">
        <v>12392985</v>
      </c>
      <c r="G14" s="237">
        <f t="shared" si="0"/>
        <v>27758985</v>
      </c>
      <c r="H14" s="237"/>
    </row>
    <row r="15" spans="2:8" ht="16.5" thickBot="1" x14ac:dyDescent="0.3">
      <c r="B15" s="238" t="s">
        <v>157</v>
      </c>
      <c r="C15" s="211">
        <v>15000000</v>
      </c>
      <c r="D15" s="211">
        <v>19597300</v>
      </c>
      <c r="E15" s="211">
        <v>15366000</v>
      </c>
      <c r="F15" s="211">
        <v>12392985</v>
      </c>
      <c r="G15" s="239">
        <f>SUM(C15:F15)</f>
        <v>62356285</v>
      </c>
      <c r="H15" s="239">
        <v>57550000</v>
      </c>
    </row>
    <row r="16" spans="2:8" ht="17.25" thickTop="1" thickBot="1" x14ac:dyDescent="0.3">
      <c r="B16" s="236" t="s">
        <v>158</v>
      </c>
      <c r="C16" s="237"/>
      <c r="D16" s="237"/>
      <c r="E16" s="237"/>
      <c r="F16" s="237"/>
      <c r="G16" s="237"/>
      <c r="H16" s="237"/>
    </row>
    <row r="17" spans="2:8" ht="16.5" thickBot="1" x14ac:dyDescent="0.3">
      <c r="B17" s="234" t="s">
        <v>452</v>
      </c>
      <c r="C17" s="237">
        <v>3500000</v>
      </c>
      <c r="D17" s="237">
        <v>11397730</v>
      </c>
      <c r="E17" s="237">
        <v>0</v>
      </c>
      <c r="F17" s="237">
        <v>0</v>
      </c>
      <c r="G17" s="237">
        <f>SUM(C17:F17)</f>
        <v>14897730</v>
      </c>
      <c r="H17" s="237"/>
    </row>
    <row r="18" spans="2:8" ht="16.5" thickBot="1" x14ac:dyDescent="0.3">
      <c r="B18" s="234" t="s">
        <v>463</v>
      </c>
      <c r="C18" s="237">
        <v>2450540</v>
      </c>
      <c r="D18" s="237">
        <v>0</v>
      </c>
      <c r="E18" s="237">
        <v>5724500</v>
      </c>
      <c r="F18" s="237">
        <v>7727500</v>
      </c>
      <c r="G18" s="237">
        <f>SUM(C18:F18)</f>
        <v>15902540</v>
      </c>
      <c r="H18" s="237"/>
    </row>
    <row r="19" spans="2:8" ht="16.5" thickBot="1" x14ac:dyDescent="0.3">
      <c r="B19" s="234" t="s">
        <v>462</v>
      </c>
      <c r="C19" s="237">
        <v>3707290</v>
      </c>
      <c r="D19" s="237">
        <v>3707290</v>
      </c>
      <c r="E19" s="237">
        <v>0</v>
      </c>
      <c r="F19" s="237">
        <v>0</v>
      </c>
      <c r="G19" s="237">
        <f>SUM(C19:F19)</f>
        <v>7414580</v>
      </c>
      <c r="H19" s="237"/>
    </row>
    <row r="20" spans="2:8" ht="16.5" thickBot="1" x14ac:dyDescent="0.3">
      <c r="B20" s="238" t="s">
        <v>157</v>
      </c>
      <c r="C20" s="211">
        <v>9657830</v>
      </c>
      <c r="D20" s="211">
        <v>15105020</v>
      </c>
      <c r="E20" s="211">
        <v>5724500</v>
      </c>
      <c r="F20" s="211">
        <v>7727500</v>
      </c>
      <c r="G20" s="239">
        <f>SUM(C20:F20)</f>
        <v>38214850</v>
      </c>
      <c r="H20" s="239">
        <v>41000000</v>
      </c>
    </row>
    <row r="21" spans="2:8" ht="17.25" thickTop="1" thickBot="1" x14ac:dyDescent="0.3">
      <c r="B21" s="236" t="s">
        <v>159</v>
      </c>
      <c r="C21" s="237"/>
      <c r="D21" s="237"/>
      <c r="E21" s="237"/>
      <c r="F21" s="237"/>
      <c r="G21" s="237"/>
      <c r="H21" s="237"/>
    </row>
    <row r="22" spans="2:8" ht="16.5" thickBot="1" x14ac:dyDescent="0.3">
      <c r="B22" s="234" t="s">
        <v>455</v>
      </c>
      <c r="C22" s="237">
        <v>2556750</v>
      </c>
      <c r="D22" s="237">
        <v>2556750</v>
      </c>
      <c r="E22" s="237">
        <v>2556750</v>
      </c>
      <c r="F22" s="237">
        <v>2556750</v>
      </c>
      <c r="G22" s="237">
        <f>SUM(C22:F22)</f>
        <v>10227000</v>
      </c>
      <c r="H22" s="237"/>
    </row>
    <row r="23" spans="2:8" ht="16.5" thickBot="1" x14ac:dyDescent="0.3">
      <c r="B23" s="234" t="s">
        <v>456</v>
      </c>
      <c r="C23" s="237">
        <v>1724500</v>
      </c>
      <c r="D23" s="237">
        <v>1724500</v>
      </c>
      <c r="E23" s="237">
        <v>2936945</v>
      </c>
      <c r="F23" s="237">
        <v>1724500</v>
      </c>
      <c r="G23" s="237">
        <f>SUM(C23:F23)</f>
        <v>8110445</v>
      </c>
      <c r="H23" s="237"/>
    </row>
    <row r="24" spans="2:8" ht="16.5" thickBot="1" x14ac:dyDescent="0.3">
      <c r="B24" s="234" t="s">
        <v>457</v>
      </c>
      <c r="C24" s="237">
        <v>1418750</v>
      </c>
      <c r="D24" s="237">
        <v>5515890</v>
      </c>
      <c r="E24" s="237">
        <v>0</v>
      </c>
      <c r="F24" s="237">
        <v>2749649</v>
      </c>
      <c r="G24" s="237">
        <f>SUM(C24:F24)</f>
        <v>9684289</v>
      </c>
      <c r="H24" s="237"/>
    </row>
    <row r="25" spans="2:8" ht="16.5" thickBot="1" x14ac:dyDescent="0.3">
      <c r="B25" s="238" t="s">
        <v>157</v>
      </c>
      <c r="C25" s="211">
        <v>5700000</v>
      </c>
      <c r="D25" s="211">
        <v>9797140</v>
      </c>
      <c r="E25" s="211">
        <v>5493695</v>
      </c>
      <c r="F25" s="211">
        <v>7030899</v>
      </c>
      <c r="G25" s="239">
        <f>SUM(C25:F25)</f>
        <v>28021734</v>
      </c>
      <c r="H25" s="239">
        <v>23000000</v>
      </c>
    </row>
    <row r="26" spans="2:8" ht="17.25" thickTop="1" thickBot="1" x14ac:dyDescent="0.3">
      <c r="B26" s="236" t="s">
        <v>160</v>
      </c>
      <c r="C26" s="237"/>
      <c r="D26" s="237"/>
      <c r="E26" s="237"/>
      <c r="F26" s="237"/>
      <c r="G26" s="237"/>
      <c r="H26" s="237"/>
    </row>
    <row r="27" spans="2:8" ht="16.5" thickBot="1" x14ac:dyDescent="0.3">
      <c r="B27" s="234" t="s">
        <v>453</v>
      </c>
      <c r="C27" s="237">
        <v>0</v>
      </c>
      <c r="D27" s="237">
        <v>3546750</v>
      </c>
      <c r="E27" s="237"/>
      <c r="F27" s="237">
        <v>3546750</v>
      </c>
      <c r="G27" s="237">
        <f>SUM(C27:F27)</f>
        <v>7093500</v>
      </c>
      <c r="H27" s="237"/>
    </row>
    <row r="28" spans="2:8" ht="16.5" thickBot="1" x14ac:dyDescent="0.3">
      <c r="B28" s="234" t="s">
        <v>454</v>
      </c>
      <c r="C28" s="237">
        <v>8700000</v>
      </c>
      <c r="D28" s="237">
        <v>5624500</v>
      </c>
      <c r="E28" s="237">
        <v>0</v>
      </c>
      <c r="F28" s="237">
        <v>0</v>
      </c>
      <c r="G28" s="237">
        <f>SUM(C28:F28)</f>
        <v>14324500</v>
      </c>
      <c r="H28" s="237"/>
    </row>
    <row r="29" spans="2:8" ht="16.5" thickBot="1" x14ac:dyDescent="0.3">
      <c r="B29" s="234" t="s">
        <v>464</v>
      </c>
      <c r="C29" s="237">
        <v>0</v>
      </c>
      <c r="D29" s="237">
        <v>0</v>
      </c>
      <c r="E29" s="237">
        <v>7353550</v>
      </c>
      <c r="F29" s="237">
        <v>2537940</v>
      </c>
      <c r="G29" s="237">
        <f>SUM(C29:F29)</f>
        <v>9891490</v>
      </c>
      <c r="H29" s="237"/>
    </row>
    <row r="30" spans="2:8" ht="16.5" thickBot="1" x14ac:dyDescent="0.3">
      <c r="B30" s="238" t="s">
        <v>157</v>
      </c>
      <c r="C30" s="211">
        <v>8700000</v>
      </c>
      <c r="D30" s="211">
        <v>9171250</v>
      </c>
      <c r="E30" s="211">
        <v>7353550</v>
      </c>
      <c r="F30" s="211">
        <v>6084690</v>
      </c>
      <c r="G30" s="239">
        <f>SUM(C30:F30)</f>
        <v>31309490</v>
      </c>
      <c r="H30" s="239">
        <v>32455370</v>
      </c>
    </row>
    <row r="31" spans="2:8" ht="17.25" thickTop="1" thickBot="1" x14ac:dyDescent="0.3">
      <c r="B31" s="238" t="s">
        <v>102</v>
      </c>
      <c r="C31" s="239">
        <f>C15+C20+C25+C30</f>
        <v>39057830</v>
      </c>
      <c r="D31" s="239">
        <f t="shared" ref="D31:F31" si="1">D15+D20+D25+D30</f>
        <v>53670710</v>
      </c>
      <c r="E31" s="239">
        <f t="shared" si="1"/>
        <v>33937745</v>
      </c>
      <c r="F31" s="239">
        <f t="shared" si="1"/>
        <v>33236074</v>
      </c>
      <c r="G31" s="239">
        <f>G15+G20+G25+G30</f>
        <v>159902359</v>
      </c>
      <c r="H31" s="239">
        <f>H15+H20+H25+H30</f>
        <v>154005370</v>
      </c>
    </row>
    <row r="32" spans="2:8" ht="16.5" thickTop="1" x14ac:dyDescent="0.25">
      <c r="C32" s="233"/>
      <c r="D32" s="233"/>
      <c r="E32" s="233"/>
      <c r="F32" s="233"/>
      <c r="G32" s="233"/>
    </row>
    <row r="33" spans="2:9" x14ac:dyDescent="0.25">
      <c r="B33" s="196"/>
      <c r="C33" s="233"/>
      <c r="D33" s="233"/>
      <c r="E33" s="233"/>
      <c r="F33" s="233"/>
      <c r="G33" s="233"/>
      <c r="H33" s="233"/>
    </row>
    <row r="38" spans="2:9" x14ac:dyDescent="0.25">
      <c r="B38" s="182" t="s">
        <v>356</v>
      </c>
      <c r="C38" s="233"/>
      <c r="D38" s="233"/>
      <c r="E38" s="233"/>
      <c r="F38" s="233"/>
      <c r="G38" s="233"/>
      <c r="H38" s="233"/>
      <c r="I38" s="233"/>
    </row>
    <row r="39" spans="2:9" ht="16.5" thickBot="1" x14ac:dyDescent="0.3">
      <c r="B39" s="196"/>
      <c r="C39" s="233"/>
      <c r="D39" s="233"/>
      <c r="E39" s="233"/>
      <c r="F39" s="233"/>
      <c r="G39" s="233"/>
      <c r="H39" s="233"/>
      <c r="I39" s="233"/>
    </row>
    <row r="40" spans="2:9" ht="15" customHeight="1" thickBot="1" x14ac:dyDescent="0.3">
      <c r="B40" s="267" t="s">
        <v>161</v>
      </c>
      <c r="C40" s="268" t="s">
        <v>216</v>
      </c>
      <c r="D40" s="268" t="s">
        <v>217</v>
      </c>
      <c r="E40" s="268" t="s">
        <v>218</v>
      </c>
      <c r="F40" s="268" t="s">
        <v>219</v>
      </c>
      <c r="G40" s="268" t="s">
        <v>237</v>
      </c>
      <c r="H40" s="268" t="s">
        <v>368</v>
      </c>
    </row>
    <row r="41" spans="2:9" ht="16.5" thickBot="1" x14ac:dyDescent="0.3">
      <c r="B41" s="267"/>
      <c r="C41" s="268"/>
      <c r="D41" s="268"/>
      <c r="E41" s="268"/>
      <c r="F41" s="268"/>
      <c r="G41" s="268"/>
      <c r="H41" s="268"/>
    </row>
    <row r="42" spans="2:9" ht="16.5" thickBot="1" x14ac:dyDescent="0.3">
      <c r="B42" s="240"/>
      <c r="C42" s="241" t="s">
        <v>1</v>
      </c>
      <c r="D42" s="241" t="s">
        <v>1</v>
      </c>
      <c r="E42" s="241" t="s">
        <v>1</v>
      </c>
      <c r="F42" s="241" t="s">
        <v>1</v>
      </c>
      <c r="G42" s="241" t="s">
        <v>1</v>
      </c>
      <c r="H42" s="241" t="s">
        <v>1</v>
      </c>
    </row>
    <row r="43" spans="2:9" ht="16.5" thickBot="1" x14ac:dyDescent="0.3">
      <c r="B43" s="240" t="s">
        <v>440</v>
      </c>
      <c r="C43" s="259">
        <v>1626075</v>
      </c>
      <c r="D43" s="260">
        <v>1295837</v>
      </c>
      <c r="E43" s="240">
        <v>854250</v>
      </c>
      <c r="F43" s="240">
        <v>906250</v>
      </c>
      <c r="G43" s="240">
        <f>SUM(C43:F43)</f>
        <v>4682412</v>
      </c>
      <c r="H43" s="240"/>
    </row>
    <row r="44" spans="2:9" ht="16.5" thickBot="1" x14ac:dyDescent="0.3">
      <c r="B44" s="240" t="s">
        <v>441</v>
      </c>
      <c r="C44" s="228">
        <v>1626065</v>
      </c>
      <c r="D44" s="240">
        <v>1295833</v>
      </c>
      <c r="E44" s="240">
        <v>854250</v>
      </c>
      <c r="F44" s="240">
        <v>906250</v>
      </c>
      <c r="G44" s="240">
        <f t="shared" ref="G44:G54" si="2">SUM(C44:F44)</f>
        <v>4682398</v>
      </c>
      <c r="H44" s="240"/>
    </row>
    <row r="45" spans="2:9" ht="16.5" thickBot="1" x14ac:dyDescent="0.3">
      <c r="B45" s="240" t="s">
        <v>442</v>
      </c>
      <c r="C45" s="228">
        <v>1626065</v>
      </c>
      <c r="D45" s="240">
        <v>1295833</v>
      </c>
      <c r="E45" s="240">
        <v>854250</v>
      </c>
      <c r="F45" s="240">
        <v>906250</v>
      </c>
      <c r="G45" s="240">
        <f t="shared" si="2"/>
        <v>4682398</v>
      </c>
      <c r="H45" s="240"/>
    </row>
    <row r="46" spans="2:9" ht="16.5" thickBot="1" x14ac:dyDescent="0.3">
      <c r="B46" s="240" t="s">
        <v>443</v>
      </c>
      <c r="C46" s="228">
        <v>1626065</v>
      </c>
      <c r="D46" s="240">
        <v>1295833</v>
      </c>
      <c r="E46" s="240">
        <v>854250</v>
      </c>
      <c r="F46" s="240">
        <v>906250</v>
      </c>
      <c r="G46" s="240">
        <f t="shared" si="2"/>
        <v>4682398</v>
      </c>
      <c r="H46" s="240"/>
    </row>
    <row r="47" spans="2:9" ht="16.5" thickBot="1" x14ac:dyDescent="0.3">
      <c r="B47" s="240" t="s">
        <v>444</v>
      </c>
      <c r="C47" s="228">
        <v>1626065</v>
      </c>
      <c r="D47" s="240">
        <v>1295833</v>
      </c>
      <c r="E47" s="240">
        <v>854250</v>
      </c>
      <c r="F47" s="240">
        <v>906250</v>
      </c>
      <c r="G47" s="240">
        <f t="shared" si="2"/>
        <v>4682398</v>
      </c>
      <c r="H47" s="240"/>
    </row>
    <row r="48" spans="2:9" ht="16.5" thickBot="1" x14ac:dyDescent="0.3">
      <c r="B48" s="240" t="s">
        <v>445</v>
      </c>
      <c r="C48" s="228">
        <v>1626065</v>
      </c>
      <c r="D48" s="240">
        <v>1295833</v>
      </c>
      <c r="E48" s="240">
        <v>854250</v>
      </c>
      <c r="F48" s="240">
        <v>906250</v>
      </c>
      <c r="G48" s="240">
        <f t="shared" si="2"/>
        <v>4682398</v>
      </c>
      <c r="H48" s="240"/>
    </row>
    <row r="49" spans="1:9" ht="16.5" thickBot="1" x14ac:dyDescent="0.3">
      <c r="B49" s="240" t="s">
        <v>14</v>
      </c>
      <c r="C49" s="228">
        <v>1626065</v>
      </c>
      <c r="D49" s="240">
        <v>1295833</v>
      </c>
      <c r="E49" s="240">
        <v>854250</v>
      </c>
      <c r="F49" s="240">
        <v>906250</v>
      </c>
      <c r="G49" s="240">
        <f t="shared" si="2"/>
        <v>4682398</v>
      </c>
      <c r="H49" s="240"/>
    </row>
    <row r="50" spans="1:9" ht="16.5" thickBot="1" x14ac:dyDescent="0.3">
      <c r="B50" s="240" t="s">
        <v>446</v>
      </c>
      <c r="C50" s="228">
        <v>1626065</v>
      </c>
      <c r="D50" s="240">
        <v>1295833</v>
      </c>
      <c r="E50" s="240">
        <v>854250</v>
      </c>
      <c r="F50" s="240">
        <v>906250</v>
      </c>
      <c r="G50" s="240">
        <f t="shared" si="2"/>
        <v>4682398</v>
      </c>
      <c r="H50" s="240"/>
    </row>
    <row r="51" spans="1:9" ht="16.5" thickBot="1" x14ac:dyDescent="0.3">
      <c r="B51" s="240" t="s">
        <v>443</v>
      </c>
      <c r="C51" s="228">
        <v>1626065</v>
      </c>
      <c r="D51" s="240">
        <v>1295833</v>
      </c>
      <c r="E51" s="240">
        <v>854250</v>
      </c>
      <c r="F51" s="240">
        <v>906250</v>
      </c>
      <c r="G51" s="240">
        <f t="shared" si="2"/>
        <v>4682398</v>
      </c>
      <c r="H51" s="240"/>
    </row>
    <row r="52" spans="1:9" ht="16.5" thickBot="1" x14ac:dyDescent="0.3">
      <c r="B52" s="240" t="s">
        <v>446</v>
      </c>
      <c r="C52" s="228">
        <v>1626065</v>
      </c>
      <c r="D52" s="240">
        <v>1295833</v>
      </c>
      <c r="E52" s="240">
        <v>854250</v>
      </c>
      <c r="F52" s="240">
        <v>906250</v>
      </c>
      <c r="G52" s="240">
        <f t="shared" si="2"/>
        <v>4682398</v>
      </c>
      <c r="H52" s="240"/>
    </row>
    <row r="53" spans="1:9" ht="16.5" thickBot="1" x14ac:dyDescent="0.3">
      <c r="B53" s="240" t="s">
        <v>448</v>
      </c>
      <c r="C53" s="228">
        <v>1626065</v>
      </c>
      <c r="D53" s="240">
        <v>1295833</v>
      </c>
      <c r="E53" s="240">
        <v>854250</v>
      </c>
      <c r="F53" s="240">
        <v>906250</v>
      </c>
      <c r="G53" s="240">
        <f t="shared" si="2"/>
        <v>4682398</v>
      </c>
      <c r="H53" s="240"/>
    </row>
    <row r="54" spans="1:9" ht="16.5" thickBot="1" x14ac:dyDescent="0.3">
      <c r="B54" s="240" t="s">
        <v>447</v>
      </c>
      <c r="C54" s="228">
        <v>1626065</v>
      </c>
      <c r="D54" s="240">
        <v>1295833</v>
      </c>
      <c r="E54" s="240">
        <v>854250</v>
      </c>
      <c r="F54" s="240">
        <v>906250</v>
      </c>
      <c r="G54" s="240">
        <f t="shared" si="2"/>
        <v>4682398</v>
      </c>
      <c r="H54" s="240"/>
    </row>
    <row r="55" spans="1:9" s="246" customFormat="1" ht="16.5" thickBot="1" x14ac:dyDescent="0.3">
      <c r="A55" s="242"/>
      <c r="B55" s="243" t="s">
        <v>110</v>
      </c>
      <c r="C55" s="225">
        <v>19512790</v>
      </c>
      <c r="D55" s="225">
        <v>15550000</v>
      </c>
      <c r="E55" s="225">
        <v>10251000</v>
      </c>
      <c r="F55" s="225">
        <v>10875000</v>
      </c>
      <c r="G55" s="256">
        <f>SUM(C55:F55)</f>
        <v>56188790</v>
      </c>
      <c r="H55" s="254">
        <v>49567890</v>
      </c>
    </row>
    <row r="56" spans="1:9" x14ac:dyDescent="0.25">
      <c r="F56" s="255"/>
      <c r="G56" s="232"/>
      <c r="H56" s="231"/>
    </row>
    <row r="57" spans="1:9" x14ac:dyDescent="0.25">
      <c r="G57" s="232"/>
      <c r="H57" s="231"/>
    </row>
    <row r="60" spans="1:9" x14ac:dyDescent="0.25">
      <c r="B60" s="182" t="s">
        <v>357</v>
      </c>
      <c r="C60" s="233"/>
      <c r="D60" s="233"/>
      <c r="E60" s="233"/>
      <c r="F60" s="233"/>
      <c r="G60" s="233"/>
      <c r="H60" s="233"/>
      <c r="I60" s="233"/>
    </row>
    <row r="61" spans="1:9" ht="16.5" thickBot="1" x14ac:dyDescent="0.3">
      <c r="B61" s="196"/>
      <c r="C61" s="233"/>
      <c r="D61" s="233"/>
      <c r="E61" s="233"/>
      <c r="F61" s="233"/>
      <c r="G61" s="233"/>
      <c r="H61" s="233"/>
      <c r="I61" s="233"/>
    </row>
    <row r="62" spans="1:9" ht="16.5" thickBot="1" x14ac:dyDescent="0.3">
      <c r="B62" s="267" t="s">
        <v>358</v>
      </c>
      <c r="C62" s="268" t="s">
        <v>216</v>
      </c>
      <c r="D62" s="268" t="s">
        <v>217</v>
      </c>
      <c r="E62" s="268" t="s">
        <v>218</v>
      </c>
      <c r="F62" s="268" t="s">
        <v>219</v>
      </c>
      <c r="G62" s="268" t="s">
        <v>237</v>
      </c>
      <c r="H62" s="268" t="s">
        <v>368</v>
      </c>
      <c r="I62" s="266"/>
    </row>
    <row r="63" spans="1:9" ht="16.5" thickBot="1" x14ac:dyDescent="0.3">
      <c r="B63" s="267"/>
      <c r="C63" s="268"/>
      <c r="D63" s="268"/>
      <c r="E63" s="268"/>
      <c r="F63" s="268"/>
      <c r="G63" s="268"/>
      <c r="H63" s="268"/>
      <c r="I63" s="266"/>
    </row>
    <row r="64" spans="1:9" ht="16.5" thickBot="1" x14ac:dyDescent="0.3">
      <c r="B64" s="240"/>
      <c r="C64" s="241" t="s">
        <v>1</v>
      </c>
      <c r="D64" s="241" t="s">
        <v>1</v>
      </c>
      <c r="E64" s="241" t="s">
        <v>1</v>
      </c>
      <c r="F64" s="241" t="s">
        <v>1</v>
      </c>
      <c r="G64" s="241" t="s">
        <v>1</v>
      </c>
      <c r="H64" s="241" t="s">
        <v>1</v>
      </c>
      <c r="I64" s="247"/>
    </row>
    <row r="65" spans="2:9" ht="16.5" thickBot="1" x14ac:dyDescent="0.3">
      <c r="B65" s="248" t="s">
        <v>359</v>
      </c>
      <c r="C65" s="249"/>
      <c r="D65" s="245"/>
      <c r="E65" s="245"/>
      <c r="F65" s="245"/>
      <c r="G65" s="249"/>
      <c r="H65" s="245"/>
      <c r="I65" s="250"/>
    </row>
    <row r="66" spans="2:9" ht="16.5" thickBot="1" x14ac:dyDescent="0.3">
      <c r="B66" s="240" t="s">
        <v>458</v>
      </c>
      <c r="C66" s="249">
        <v>5750000</v>
      </c>
      <c r="D66" s="245">
        <v>0</v>
      </c>
      <c r="E66" s="245">
        <v>0</v>
      </c>
      <c r="F66" s="245">
        <v>4021500</v>
      </c>
      <c r="G66" s="249"/>
      <c r="H66" s="245"/>
      <c r="I66" s="250"/>
    </row>
    <row r="67" spans="2:9" ht="16.5" thickBot="1" x14ac:dyDescent="0.3">
      <c r="B67" s="240" t="s">
        <v>459</v>
      </c>
      <c r="C67" s="249">
        <v>0</v>
      </c>
      <c r="D67" s="245">
        <v>0</v>
      </c>
      <c r="E67" s="245">
        <v>3790600</v>
      </c>
      <c r="F67" s="245">
        <v>0</v>
      </c>
      <c r="G67" s="249"/>
      <c r="H67" s="245"/>
      <c r="I67" s="250"/>
    </row>
    <row r="68" spans="2:9" ht="16.5" thickBot="1" x14ac:dyDescent="0.3">
      <c r="B68" s="240" t="s">
        <v>470</v>
      </c>
      <c r="C68" s="249">
        <v>0</v>
      </c>
      <c r="D68" s="245">
        <v>7215350</v>
      </c>
      <c r="E68" s="245">
        <v>0</v>
      </c>
      <c r="F68" s="245">
        <v>0</v>
      </c>
      <c r="G68" s="249"/>
      <c r="H68" s="245"/>
      <c r="I68" s="250"/>
    </row>
    <row r="69" spans="2:9" ht="16.5" thickBot="1" x14ac:dyDescent="0.3">
      <c r="B69" s="251" t="s">
        <v>157</v>
      </c>
      <c r="C69" s="226">
        <v>5750000</v>
      </c>
      <c r="D69" s="226">
        <v>7215350</v>
      </c>
      <c r="E69" s="226">
        <v>3790600</v>
      </c>
      <c r="F69" s="226">
        <v>4021500</v>
      </c>
      <c r="G69" s="256">
        <f>SUM(C69:F69)</f>
        <v>20777450</v>
      </c>
      <c r="H69" s="254">
        <v>25453000</v>
      </c>
      <c r="I69" s="250"/>
    </row>
    <row r="70" spans="2:9" ht="16.5" thickBot="1" x14ac:dyDescent="0.3">
      <c r="B70" s="248" t="s">
        <v>360</v>
      </c>
      <c r="C70" s="249"/>
      <c r="D70" s="245"/>
      <c r="E70" s="245"/>
      <c r="F70" s="245"/>
      <c r="G70" s="257"/>
      <c r="H70" s="245"/>
      <c r="I70" s="250"/>
    </row>
    <row r="71" spans="2:9" ht="16.5" thickBot="1" x14ac:dyDescent="0.3">
      <c r="B71" s="240" t="s">
        <v>465</v>
      </c>
      <c r="C71" s="249"/>
      <c r="D71" s="245"/>
      <c r="E71" s="245"/>
      <c r="F71" s="245"/>
      <c r="G71" s="249"/>
      <c r="H71" s="245"/>
      <c r="I71" s="250"/>
    </row>
    <row r="72" spans="2:9" ht="16.5" thickBot="1" x14ac:dyDescent="0.3">
      <c r="B72" s="240" t="s">
        <v>466</v>
      </c>
      <c r="C72" s="249">
        <v>1550000</v>
      </c>
      <c r="D72" s="245"/>
      <c r="E72" s="245"/>
      <c r="F72" s="245"/>
      <c r="G72" s="249"/>
      <c r="H72" s="245"/>
      <c r="I72" s="250"/>
    </row>
    <row r="73" spans="2:9" ht="16.5" thickBot="1" x14ac:dyDescent="0.3">
      <c r="B73" s="240" t="s">
        <v>467</v>
      </c>
      <c r="C73" s="249"/>
      <c r="D73" s="245"/>
      <c r="E73" s="245"/>
      <c r="F73" s="245"/>
      <c r="G73" s="249"/>
      <c r="H73" s="245"/>
      <c r="I73" s="250"/>
    </row>
    <row r="74" spans="2:9" ht="16.5" thickBot="1" x14ac:dyDescent="0.3">
      <c r="B74" s="251" t="s">
        <v>157</v>
      </c>
      <c r="C74" s="226">
        <v>3500000</v>
      </c>
      <c r="D74" s="226">
        <v>4300000</v>
      </c>
      <c r="E74" s="226">
        <v>2307450</v>
      </c>
      <c r="F74" s="226">
        <v>2500890</v>
      </c>
      <c r="G74" s="256">
        <f>SUM(C74:F74)</f>
        <v>12608340</v>
      </c>
      <c r="H74" s="254">
        <v>15466575</v>
      </c>
      <c r="I74" s="250"/>
    </row>
    <row r="75" spans="2:9" ht="16.5" thickBot="1" x14ac:dyDescent="0.3">
      <c r="B75" s="248" t="s">
        <v>361</v>
      </c>
      <c r="C75" s="249"/>
      <c r="D75" s="245"/>
      <c r="E75" s="245"/>
      <c r="F75" s="245"/>
      <c r="G75" s="257"/>
      <c r="H75" s="245"/>
      <c r="I75" s="250"/>
    </row>
    <row r="76" spans="2:9" ht="16.5" thickBot="1" x14ac:dyDescent="0.3">
      <c r="B76" s="240" t="s">
        <v>460</v>
      </c>
      <c r="C76" s="249">
        <v>0</v>
      </c>
      <c r="D76" s="245">
        <v>0</v>
      </c>
      <c r="E76" s="245">
        <v>3300320</v>
      </c>
      <c r="F76" s="245">
        <v>0</v>
      </c>
      <c r="G76" s="249"/>
      <c r="H76" s="245"/>
      <c r="I76" s="250"/>
    </row>
    <row r="77" spans="2:9" ht="16.5" thickBot="1" x14ac:dyDescent="0.3">
      <c r="B77" s="240" t="s">
        <v>461</v>
      </c>
      <c r="C77" s="249">
        <v>0</v>
      </c>
      <c r="D77" s="245">
        <v>4531950</v>
      </c>
      <c r="E77" s="245">
        <v>0</v>
      </c>
      <c r="F77" s="245">
        <v>3440860</v>
      </c>
      <c r="G77" s="249"/>
      <c r="H77" s="245"/>
      <c r="I77" s="250"/>
    </row>
    <row r="78" spans="2:9" ht="16.5" thickBot="1" x14ac:dyDescent="0.3">
      <c r="B78" s="240" t="s">
        <v>469</v>
      </c>
      <c r="C78" s="249">
        <v>3575000</v>
      </c>
      <c r="D78" s="245">
        <v>0</v>
      </c>
      <c r="E78" s="245">
        <v>0</v>
      </c>
      <c r="F78" s="245">
        <v>0</v>
      </c>
      <c r="G78" s="249"/>
      <c r="H78" s="245"/>
      <c r="I78" s="250"/>
    </row>
    <row r="79" spans="2:9" ht="16.5" thickBot="1" x14ac:dyDescent="0.3">
      <c r="B79" s="251" t="s">
        <v>157</v>
      </c>
      <c r="C79" s="226">
        <v>3575000</v>
      </c>
      <c r="D79" s="226">
        <v>4531950</v>
      </c>
      <c r="E79" s="226">
        <v>3300320</v>
      </c>
      <c r="F79" s="226">
        <v>3440860</v>
      </c>
      <c r="G79" s="256">
        <f>SUM(C79:F79)</f>
        <v>14848130</v>
      </c>
      <c r="H79" s="254">
        <v>13237000</v>
      </c>
      <c r="I79" s="250"/>
    </row>
    <row r="80" spans="2:9" ht="16.5" thickBot="1" x14ac:dyDescent="0.3">
      <c r="B80" s="248" t="s">
        <v>439</v>
      </c>
      <c r="C80" s="249"/>
      <c r="D80" s="245"/>
      <c r="E80" s="245"/>
      <c r="F80" s="245"/>
      <c r="G80" s="257"/>
      <c r="H80" s="245"/>
      <c r="I80" s="250"/>
    </row>
    <row r="81" spans="2:9" ht="16.5" thickBot="1" x14ac:dyDescent="0.3">
      <c r="B81" s="240" t="s">
        <v>468</v>
      </c>
      <c r="C81" s="249">
        <v>2000000</v>
      </c>
      <c r="D81" s="245">
        <v>0</v>
      </c>
      <c r="E81" s="245">
        <v>0</v>
      </c>
      <c r="F81" s="245">
        <v>1587800</v>
      </c>
      <c r="G81" s="249"/>
      <c r="H81" s="245"/>
      <c r="I81" s="250"/>
    </row>
    <row r="82" spans="2:9" ht="16.5" thickBot="1" x14ac:dyDescent="0.3">
      <c r="B82" s="240"/>
      <c r="C82" s="249">
        <v>0</v>
      </c>
      <c r="D82" s="245">
        <v>3910940</v>
      </c>
      <c r="E82" s="245">
        <v>2007300</v>
      </c>
      <c r="F82" s="245">
        <v>0</v>
      </c>
      <c r="G82" s="249"/>
      <c r="H82" s="245"/>
      <c r="I82" s="250"/>
    </row>
    <row r="83" spans="2:9" ht="16.5" thickBot="1" x14ac:dyDescent="0.3">
      <c r="B83" s="240"/>
      <c r="C83" s="249">
        <v>0</v>
      </c>
      <c r="D83" s="245">
        <v>0</v>
      </c>
      <c r="E83" s="245">
        <v>0</v>
      </c>
      <c r="F83" s="245">
        <v>0</v>
      </c>
      <c r="G83" s="249"/>
      <c r="H83" s="245"/>
      <c r="I83" s="250"/>
    </row>
    <row r="84" spans="2:9" ht="16.5" thickBot="1" x14ac:dyDescent="0.3">
      <c r="B84" s="251" t="s">
        <v>157</v>
      </c>
      <c r="C84" s="226">
        <v>2000000</v>
      </c>
      <c r="D84" s="226">
        <v>3910940</v>
      </c>
      <c r="E84" s="226">
        <v>2007300</v>
      </c>
      <c r="F84" s="226">
        <v>1587800</v>
      </c>
      <c r="G84" s="256">
        <f>SUM(C84:F84)</f>
        <v>9506040</v>
      </c>
      <c r="H84" s="254">
        <v>10776345</v>
      </c>
      <c r="I84" s="250"/>
    </row>
    <row r="85" spans="2:9" ht="16.5" thickBot="1" x14ac:dyDescent="0.3">
      <c r="B85" s="251" t="s">
        <v>102</v>
      </c>
      <c r="C85" s="244">
        <f>C69+C74+C79+C84</f>
        <v>14825000</v>
      </c>
      <c r="D85" s="244">
        <f t="shared" ref="D85" si="3">D69+D74+D79+D84</f>
        <v>19958240</v>
      </c>
      <c r="E85" s="244">
        <f>E69+E74+E79+E84</f>
        <v>11405670</v>
      </c>
      <c r="F85" s="244">
        <f>F69+F74+F79+F84</f>
        <v>11551050</v>
      </c>
      <c r="G85" s="258">
        <f>G69+G74+G79+G84</f>
        <v>57739960</v>
      </c>
      <c r="H85" s="258">
        <f>H69+H74+H79+H84</f>
        <v>64932920</v>
      </c>
      <c r="I85" s="250"/>
    </row>
    <row r="86" spans="2:9" x14ac:dyDescent="0.25">
      <c r="B86" s="252"/>
      <c r="C86" s="233"/>
      <c r="D86" s="233"/>
      <c r="E86" s="233"/>
      <c r="F86" s="233"/>
      <c r="G86" s="233"/>
      <c r="H86" s="233"/>
      <c r="I86" s="253"/>
    </row>
    <row r="90" spans="2:9" x14ac:dyDescent="0.25">
      <c r="B90" s="182" t="s">
        <v>362</v>
      </c>
      <c r="C90" s="233"/>
      <c r="D90" s="233"/>
      <c r="E90" s="233"/>
      <c r="F90" s="233"/>
    </row>
    <row r="91" spans="2:9" ht="16.5" thickBot="1" x14ac:dyDescent="0.3">
      <c r="B91" s="182"/>
      <c r="C91" s="233"/>
      <c r="D91" s="233"/>
      <c r="E91" s="233"/>
      <c r="F91" s="233"/>
    </row>
    <row r="92" spans="2:9" ht="16.5" thickBot="1" x14ac:dyDescent="0.3">
      <c r="B92" s="208" t="s">
        <v>162</v>
      </c>
      <c r="C92" s="209" t="s">
        <v>216</v>
      </c>
      <c r="D92" s="209" t="s">
        <v>217</v>
      </c>
      <c r="E92" s="209" t="s">
        <v>218</v>
      </c>
      <c r="F92" s="209" t="s">
        <v>219</v>
      </c>
      <c r="H92" s="231"/>
    </row>
    <row r="93" spans="2:9" ht="16.5" thickBot="1" x14ac:dyDescent="0.3">
      <c r="B93" s="210" t="s">
        <v>163</v>
      </c>
      <c r="C93" s="151">
        <v>67000000</v>
      </c>
      <c r="D93" s="151">
        <v>0</v>
      </c>
      <c r="E93" s="151">
        <v>0</v>
      </c>
      <c r="F93" s="151">
        <v>0</v>
      </c>
      <c r="H93" s="231"/>
    </row>
    <row r="94" spans="2:9" ht="16.5" thickBot="1" x14ac:dyDescent="0.3">
      <c r="B94" s="210" t="s">
        <v>164</v>
      </c>
      <c r="C94" s="227">
        <v>376548570</v>
      </c>
      <c r="D94" s="227">
        <v>628813925</v>
      </c>
      <c r="E94" s="227">
        <v>259937890</v>
      </c>
      <c r="F94" s="227">
        <v>380713600</v>
      </c>
      <c r="H94" s="231"/>
    </row>
    <row r="95" spans="2:9" ht="16.5" thickBot="1" x14ac:dyDescent="0.3">
      <c r="B95" s="210" t="s">
        <v>165</v>
      </c>
      <c r="C95" s="227">
        <v>23170000</v>
      </c>
      <c r="D95" s="227">
        <v>49490000</v>
      </c>
      <c r="E95" s="227">
        <v>87120278</v>
      </c>
      <c r="F95" s="227">
        <v>12695000</v>
      </c>
      <c r="H95" s="231"/>
    </row>
    <row r="96" spans="2:9" ht="16.5" thickBot="1" x14ac:dyDescent="0.3">
      <c r="B96" s="210" t="s">
        <v>166</v>
      </c>
      <c r="C96" s="227">
        <v>372470</v>
      </c>
      <c r="D96" s="227">
        <v>174680</v>
      </c>
      <c r="E96" s="227">
        <v>1066136</v>
      </c>
      <c r="F96" s="227">
        <v>428092</v>
      </c>
      <c r="H96" s="231"/>
    </row>
    <row r="97" spans="2:8" ht="16.5" thickBot="1" x14ac:dyDescent="0.3">
      <c r="B97" s="210" t="s">
        <v>167</v>
      </c>
      <c r="C97" s="227">
        <v>45000000</v>
      </c>
      <c r="D97" s="227">
        <v>2390165</v>
      </c>
      <c r="E97" s="227">
        <v>389000</v>
      </c>
      <c r="F97" s="227">
        <v>127811</v>
      </c>
      <c r="H97" s="231"/>
    </row>
    <row r="98" spans="2:8" ht="15" customHeight="1" thickBot="1" x14ac:dyDescent="0.3">
      <c r="B98" s="224" t="s">
        <v>168</v>
      </c>
      <c r="C98" s="224">
        <v>38326890</v>
      </c>
      <c r="D98" s="224">
        <v>27347125</v>
      </c>
      <c r="E98" s="224">
        <v>14856000</v>
      </c>
      <c r="F98" s="223">
        <v>150000</v>
      </c>
      <c r="H98" s="231"/>
    </row>
    <row r="99" spans="2:8" ht="16.5" thickBot="1" x14ac:dyDescent="0.3">
      <c r="B99" s="210" t="s">
        <v>169</v>
      </c>
      <c r="C99" s="227">
        <v>345900</v>
      </c>
      <c r="D99" s="227">
        <v>126890</v>
      </c>
      <c r="E99" s="227">
        <v>0</v>
      </c>
      <c r="F99" s="228">
        <v>238000</v>
      </c>
      <c r="H99" s="231"/>
    </row>
    <row r="100" spans="2:8" ht="16.5" thickBot="1" x14ac:dyDescent="0.3">
      <c r="B100" s="210" t="s">
        <v>170</v>
      </c>
      <c r="C100" s="227">
        <v>13734000</v>
      </c>
      <c r="D100" s="227">
        <v>12780</v>
      </c>
      <c r="E100" s="227">
        <v>8768125</v>
      </c>
      <c r="F100" s="227">
        <v>450782</v>
      </c>
      <c r="H100" s="231"/>
    </row>
    <row r="101" spans="2:8" ht="16.5" thickBot="1" x14ac:dyDescent="0.3">
      <c r="B101" s="212" t="s">
        <v>129</v>
      </c>
      <c r="C101" s="211">
        <f>'Receipts &amp; Payments'!C34</f>
        <v>564497830</v>
      </c>
      <c r="D101" s="211">
        <f>'Receipts &amp; Payments'!D34</f>
        <v>708355565</v>
      </c>
      <c r="E101" s="211">
        <f>'Receipts &amp; Payments'!E34</f>
        <v>372137429</v>
      </c>
      <c r="F101" s="211">
        <f>'Receipts &amp; Payments'!F34</f>
        <v>394803285</v>
      </c>
      <c r="H101" s="231"/>
    </row>
    <row r="102" spans="2:8" x14ac:dyDescent="0.25">
      <c r="H102" s="231"/>
    </row>
  </sheetData>
  <mergeCells count="22">
    <mergeCell ref="B8:B9"/>
    <mergeCell ref="C8:C9"/>
    <mergeCell ref="D8:D9"/>
    <mergeCell ref="E8:E9"/>
    <mergeCell ref="H8:H9"/>
    <mergeCell ref="F8:F9"/>
    <mergeCell ref="G8:G9"/>
    <mergeCell ref="I62:I63"/>
    <mergeCell ref="B40:B41"/>
    <mergeCell ref="C40:C41"/>
    <mergeCell ref="D40:D41"/>
    <mergeCell ref="E40:E41"/>
    <mergeCell ref="F40:F41"/>
    <mergeCell ref="G40:G41"/>
    <mergeCell ref="H40:H41"/>
    <mergeCell ref="G62:G63"/>
    <mergeCell ref="H62:H63"/>
    <mergeCell ref="B62:B63"/>
    <mergeCell ref="C62:C63"/>
    <mergeCell ref="D62:D63"/>
    <mergeCell ref="E62:E63"/>
    <mergeCell ref="F62:F6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6" workbookViewId="0">
      <selection activeCell="G38" sqref="G38"/>
    </sheetView>
  </sheetViews>
  <sheetFormatPr defaultRowHeight="15" x14ac:dyDescent="0.25"/>
  <cols>
    <col min="1" max="1" width="40.140625" style="1" bestFit="1" customWidth="1"/>
    <col min="2" max="2" width="9.140625" style="14"/>
    <col min="3" max="3" width="17.7109375" style="75" customWidth="1"/>
    <col min="4" max="4" width="17.7109375" style="76" customWidth="1"/>
    <col min="5" max="7" width="17.7109375" style="48" customWidth="1"/>
    <col min="8" max="8" width="12.28515625" style="1" bestFit="1" customWidth="1"/>
    <col min="9" max="9" width="10.28515625" style="1" bestFit="1" customWidth="1"/>
    <col min="10" max="16384" width="9.140625" style="1"/>
  </cols>
  <sheetData>
    <row r="2" spans="1:9" x14ac:dyDescent="0.25">
      <c r="A2" s="44" t="s">
        <v>140</v>
      </c>
    </row>
    <row r="3" spans="1:9" x14ac:dyDescent="0.25">
      <c r="A3" s="44" t="s">
        <v>214</v>
      </c>
    </row>
    <row r="4" spans="1:9" x14ac:dyDescent="0.25">
      <c r="A4" s="44" t="s">
        <v>215</v>
      </c>
    </row>
    <row r="6" spans="1:9" s="2" customFormat="1" ht="14.25" x14ac:dyDescent="0.2">
      <c r="B6" s="4" t="s">
        <v>0</v>
      </c>
      <c r="C6" s="77" t="s">
        <v>220</v>
      </c>
      <c r="D6" s="77" t="s">
        <v>221</v>
      </c>
      <c r="E6" s="77" t="s">
        <v>222</v>
      </c>
      <c r="F6" s="77" t="s">
        <v>223</v>
      </c>
      <c r="G6" s="77" t="s">
        <v>226</v>
      </c>
    </row>
    <row r="7" spans="1:9" s="2" customFormat="1" ht="14.25" x14ac:dyDescent="0.2">
      <c r="B7" s="4"/>
      <c r="C7" s="77" t="s">
        <v>216</v>
      </c>
      <c r="D7" s="78" t="s">
        <v>217</v>
      </c>
      <c r="E7" s="77" t="s">
        <v>218</v>
      </c>
      <c r="F7" s="77" t="s">
        <v>219</v>
      </c>
      <c r="G7" s="77" t="s">
        <v>227</v>
      </c>
    </row>
    <row r="8" spans="1:9" x14ac:dyDescent="0.25">
      <c r="A8" s="2" t="s">
        <v>9</v>
      </c>
      <c r="C8" s="77" t="s">
        <v>1</v>
      </c>
      <c r="D8" s="77" t="s">
        <v>1</v>
      </c>
      <c r="E8" s="77" t="s">
        <v>1</v>
      </c>
      <c r="F8" s="77" t="s">
        <v>1</v>
      </c>
      <c r="G8" s="77" t="s">
        <v>1</v>
      </c>
    </row>
    <row r="10" spans="1:9" x14ac:dyDescent="0.25">
      <c r="A10" s="2" t="s">
        <v>10</v>
      </c>
    </row>
    <row r="11" spans="1:9" x14ac:dyDescent="0.25">
      <c r="A11" s="1" t="s">
        <v>11</v>
      </c>
      <c r="B11" s="14" t="s">
        <v>379</v>
      </c>
      <c r="C11" s="55">
        <f>Notes!D376</f>
        <v>477352825</v>
      </c>
      <c r="D11" s="55">
        <f>Notes!E376</f>
        <v>492871920</v>
      </c>
      <c r="E11" s="55">
        <f>Notes!F376</f>
        <v>502381741</v>
      </c>
      <c r="F11" s="55">
        <f>Notes!G376</f>
        <v>534942090</v>
      </c>
      <c r="G11" s="55">
        <f>Notes!H376</f>
        <v>463772480</v>
      </c>
      <c r="I11" s="166"/>
    </row>
    <row r="12" spans="1:9" x14ac:dyDescent="0.25">
      <c r="A12" s="1" t="s">
        <v>12</v>
      </c>
      <c r="B12" s="14" t="s">
        <v>380</v>
      </c>
      <c r="C12" s="55">
        <f>Notes!C385</f>
        <v>25600</v>
      </c>
      <c r="D12" s="55">
        <f>Notes!D385</f>
        <v>35678</v>
      </c>
      <c r="E12" s="55">
        <f>Notes!E385</f>
        <v>89450</v>
      </c>
      <c r="F12" s="55">
        <f>Notes!F385</f>
        <v>65430</v>
      </c>
      <c r="G12" s="55">
        <f>Notes!G385</f>
        <v>156789</v>
      </c>
      <c r="H12" s="166"/>
    </row>
    <row r="13" spans="1:9" x14ac:dyDescent="0.25">
      <c r="C13" s="108"/>
      <c r="D13" s="55"/>
      <c r="E13" s="55"/>
      <c r="F13" s="55"/>
      <c r="G13" s="55"/>
    </row>
    <row r="14" spans="1:9" s="47" customFormat="1" ht="14.25" x14ac:dyDescent="0.2">
      <c r="A14" s="47" t="s">
        <v>174</v>
      </c>
      <c r="B14" s="19"/>
      <c r="C14" s="164">
        <f>SUM(C11:C12)</f>
        <v>477378425</v>
      </c>
      <c r="D14" s="164">
        <f t="shared" ref="D14:G14" si="0">SUM(D11:D12)</f>
        <v>492907598</v>
      </c>
      <c r="E14" s="164">
        <f>SUM(E11:E12)</f>
        <v>502471191</v>
      </c>
      <c r="F14" s="164">
        <f t="shared" si="0"/>
        <v>535007520</v>
      </c>
      <c r="G14" s="164">
        <f t="shared" si="0"/>
        <v>463929269</v>
      </c>
    </row>
    <row r="15" spans="1:9" x14ac:dyDescent="0.25">
      <c r="C15" s="108"/>
      <c r="D15" s="55"/>
      <c r="E15" s="55"/>
      <c r="F15" s="55"/>
      <c r="G15" s="55"/>
    </row>
    <row r="16" spans="1:9" x14ac:dyDescent="0.25">
      <c r="A16" s="32" t="s">
        <v>175</v>
      </c>
      <c r="B16" s="14">
        <v>24</v>
      </c>
      <c r="C16" s="55">
        <f>Notes!C406</f>
        <v>1633600</v>
      </c>
      <c r="D16" s="55">
        <f>Notes!D406</f>
        <v>3768900</v>
      </c>
      <c r="E16" s="55">
        <f>Notes!E406</f>
        <v>1011780</v>
      </c>
      <c r="F16" s="55">
        <f>Notes!F406</f>
        <v>389800</v>
      </c>
      <c r="G16" s="55">
        <f>Notes!G406</f>
        <v>13664450</v>
      </c>
    </row>
    <row r="17" spans="1:7" x14ac:dyDescent="0.25">
      <c r="A17" s="32"/>
      <c r="C17" s="108"/>
      <c r="D17" s="55"/>
      <c r="E17" s="55"/>
      <c r="F17" s="55"/>
      <c r="G17" s="55"/>
    </row>
    <row r="18" spans="1:7" x14ac:dyDescent="0.25">
      <c r="A18" s="49" t="s">
        <v>13</v>
      </c>
      <c r="C18" s="63">
        <f>SUM(C14:C16)</f>
        <v>479012025</v>
      </c>
      <c r="D18" s="63">
        <f t="shared" ref="D18:F18" si="1">SUM(D14:D16)</f>
        <v>496676498</v>
      </c>
      <c r="E18" s="63">
        <f t="shared" si="1"/>
        <v>503482971</v>
      </c>
      <c r="F18" s="63">
        <f t="shared" si="1"/>
        <v>535397320</v>
      </c>
      <c r="G18" s="63">
        <f>SUM(G14:G16)</f>
        <v>477593719</v>
      </c>
    </row>
    <row r="19" spans="1:7" x14ac:dyDescent="0.25">
      <c r="A19" s="49"/>
      <c r="C19" s="51"/>
      <c r="D19" s="51"/>
    </row>
    <row r="20" spans="1:7" x14ac:dyDescent="0.25">
      <c r="A20" s="49" t="s">
        <v>176</v>
      </c>
      <c r="C20" s="51"/>
      <c r="D20" s="51"/>
    </row>
    <row r="21" spans="1:7" x14ac:dyDescent="0.25">
      <c r="A21" s="49"/>
      <c r="C21" s="51"/>
      <c r="D21" s="51"/>
    </row>
    <row r="22" spans="1:7" x14ac:dyDescent="0.25">
      <c r="A22" s="32" t="s">
        <v>177</v>
      </c>
      <c r="B22" s="14">
        <v>25</v>
      </c>
      <c r="C22" s="51">
        <f>Notes!C428</f>
        <v>632255</v>
      </c>
      <c r="D22" s="51">
        <f>Notes!D428</f>
        <v>117092</v>
      </c>
      <c r="E22" s="164">
        <f>Notes!E428</f>
        <v>219781</v>
      </c>
      <c r="F22" s="164">
        <f>Notes!F428</f>
        <v>255312</v>
      </c>
      <c r="G22" s="164">
        <f>Notes!G428</f>
        <v>1568000</v>
      </c>
    </row>
    <row r="23" spans="1:7" x14ac:dyDescent="0.25">
      <c r="A23" s="32"/>
      <c r="C23" s="51"/>
      <c r="D23" s="51"/>
    </row>
    <row r="24" spans="1:7" s="2" customFormat="1" thickBot="1" x14ac:dyDescent="0.25">
      <c r="A24" s="49" t="s">
        <v>178</v>
      </c>
      <c r="B24" s="4"/>
      <c r="C24" s="50">
        <f>C18-C22</f>
        <v>478379770</v>
      </c>
      <c r="D24" s="50">
        <f t="shared" ref="D24:F24" si="2">D18-D22</f>
        <v>496559406</v>
      </c>
      <c r="E24" s="50">
        <f t="shared" si="2"/>
        <v>503263190</v>
      </c>
      <c r="F24" s="50">
        <f t="shared" si="2"/>
        <v>535142008</v>
      </c>
      <c r="G24" s="50">
        <f>G18-G22</f>
        <v>476025719</v>
      </c>
    </row>
    <row r="25" spans="1:7" ht="15.75" thickTop="1" x14ac:dyDescent="0.25">
      <c r="A25" s="49"/>
      <c r="C25" s="19"/>
      <c r="D25" s="25"/>
    </row>
    <row r="26" spans="1:7" x14ac:dyDescent="0.25">
      <c r="A26" s="2" t="s">
        <v>124</v>
      </c>
      <c r="C26" s="19"/>
      <c r="D26" s="25"/>
    </row>
    <row r="27" spans="1:7" x14ac:dyDescent="0.25">
      <c r="A27" s="2"/>
      <c r="C27" s="19"/>
      <c r="D27" s="25"/>
    </row>
    <row r="28" spans="1:7" s="24" customFormat="1" x14ac:dyDescent="0.25">
      <c r="A28" s="163" t="s">
        <v>125</v>
      </c>
      <c r="B28" s="14">
        <v>26</v>
      </c>
      <c r="C28" s="55">
        <f>G31</f>
        <v>476025719</v>
      </c>
      <c r="D28" s="55">
        <f>C31</f>
        <v>478379770</v>
      </c>
      <c r="E28" s="55">
        <f>D31</f>
        <v>496559406</v>
      </c>
      <c r="F28" s="55">
        <f>E31</f>
        <v>503263190</v>
      </c>
      <c r="G28" s="55">
        <f>Notes!G440</f>
        <v>7267490</v>
      </c>
    </row>
    <row r="29" spans="1:7" s="24" customFormat="1" x14ac:dyDescent="0.25">
      <c r="A29" s="163" t="s">
        <v>126</v>
      </c>
      <c r="B29" s="118"/>
      <c r="C29" s="55">
        <f>'Receipts &amp; Payments'!C41</f>
        <v>2354051</v>
      </c>
      <c r="D29" s="55">
        <f>'Receipts &amp; Payments'!D41</f>
        <v>18179636</v>
      </c>
      <c r="E29" s="55">
        <f>'Receipts &amp; Payments'!E41</f>
        <v>6703784</v>
      </c>
      <c r="F29" s="55">
        <f>'Receipts &amp; Payments'!F41</f>
        <v>31878818</v>
      </c>
      <c r="G29" s="55">
        <f>'Receipts &amp; Payments'!H41</f>
        <v>468758229</v>
      </c>
    </row>
    <row r="30" spans="1:7" x14ac:dyDescent="0.25">
      <c r="A30" s="2"/>
      <c r="C30" s="25"/>
      <c r="D30" s="25"/>
    </row>
    <row r="31" spans="1:7" ht="15.75" thickBot="1" x14ac:dyDescent="0.3">
      <c r="A31" s="2" t="s">
        <v>205</v>
      </c>
      <c r="C31" s="83">
        <f>SUM(C28:C30)</f>
        <v>478379770</v>
      </c>
      <c r="D31" s="83">
        <f t="shared" ref="D31:G31" si="3">SUM(D28:D30)</f>
        <v>496559406</v>
      </c>
      <c r="E31" s="83">
        <f t="shared" si="3"/>
        <v>503263190</v>
      </c>
      <c r="F31" s="83">
        <f t="shared" si="3"/>
        <v>535142008</v>
      </c>
      <c r="G31" s="83">
        <f t="shared" si="3"/>
        <v>476025719</v>
      </c>
    </row>
    <row r="32" spans="1:7" s="85" customFormat="1" ht="15.75" thickTop="1" x14ac:dyDescent="0.25">
      <c r="B32" s="86" t="s">
        <v>127</v>
      </c>
      <c r="C32" s="84">
        <f>C24-C31</f>
        <v>0</v>
      </c>
      <c r="D32" s="84">
        <f t="shared" ref="D32:G32" si="4">D24-D31</f>
        <v>0</v>
      </c>
      <c r="E32" s="84">
        <f t="shared" si="4"/>
        <v>0</v>
      </c>
      <c r="F32" s="84">
        <f t="shared" si="4"/>
        <v>0</v>
      </c>
      <c r="G32" s="84">
        <f t="shared" si="4"/>
        <v>0</v>
      </c>
    </row>
    <row r="33" spans="1:7" x14ac:dyDescent="0.25">
      <c r="C33" s="79"/>
      <c r="D33" s="79"/>
      <c r="E33" s="80"/>
    </row>
    <row r="35" spans="1:7" s="9" customFormat="1" ht="30.75" customHeight="1" x14ac:dyDescent="0.25">
      <c r="A35" s="261" t="s">
        <v>179</v>
      </c>
      <c r="B35" s="261"/>
      <c r="C35" s="261"/>
      <c r="D35" s="261"/>
      <c r="E35" s="43"/>
      <c r="F35" s="43"/>
      <c r="G35" s="43"/>
    </row>
    <row r="36" spans="1:7" s="9" customFormat="1" x14ac:dyDescent="0.25">
      <c r="A36" s="12"/>
      <c r="B36" s="8"/>
      <c r="C36" s="16"/>
      <c r="D36" s="22"/>
      <c r="E36" s="43"/>
      <c r="F36" s="43"/>
      <c r="G36" s="43"/>
    </row>
    <row r="37" spans="1:7" s="9" customFormat="1" x14ac:dyDescent="0.25">
      <c r="A37" s="12" t="s">
        <v>7</v>
      </c>
      <c r="B37" s="8"/>
      <c r="C37" s="213" t="s">
        <v>8</v>
      </c>
      <c r="D37" s="81"/>
      <c r="E37" s="43"/>
      <c r="F37" s="43"/>
      <c r="G37" s="43"/>
    </row>
    <row r="38" spans="1:7" s="9" customFormat="1" x14ac:dyDescent="0.25">
      <c r="A38" s="45" t="s">
        <v>171</v>
      </c>
      <c r="B38" s="14"/>
      <c r="C38" s="82" t="s">
        <v>172</v>
      </c>
      <c r="D38" s="48"/>
      <c r="E38" s="48"/>
      <c r="F38" s="48"/>
      <c r="G38" s="43"/>
    </row>
    <row r="39" spans="1:7" x14ac:dyDescent="0.25">
      <c r="D39" s="48"/>
    </row>
  </sheetData>
  <mergeCells count="1">
    <mergeCell ref="A35:D35"/>
  </mergeCells>
  <pageMargins left="0.7" right="0.7" top="0.75" bottom="0.75" header="0.3" footer="0.3"/>
  <pageSetup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6"/>
  <sheetViews>
    <sheetView workbookViewId="0">
      <pane ySplit="7" topLeftCell="A8" activePane="bottomLeft" state="frozen"/>
      <selection pane="bottomLeft" activeCell="F55" sqref="F55"/>
    </sheetView>
  </sheetViews>
  <sheetFormatPr defaultRowHeight="15" x14ac:dyDescent="0.25"/>
  <cols>
    <col min="1" max="1" width="57.7109375" style="1" bestFit="1" customWidth="1"/>
    <col min="2" max="2" width="7" style="26" bestFit="1" customWidth="1"/>
    <col min="3" max="3" width="17.7109375" style="14" customWidth="1"/>
    <col min="4" max="4" width="17.7109375" style="24" customWidth="1"/>
    <col min="5" max="6" width="17.7109375" style="1" customWidth="1"/>
    <col min="7" max="7" width="18.7109375" style="1" bestFit="1" customWidth="1"/>
    <col min="8" max="16384" width="9.140625" style="1"/>
  </cols>
  <sheetData>
    <row r="2" spans="1:7" x14ac:dyDescent="0.25">
      <c r="A2" s="44" t="s">
        <v>140</v>
      </c>
    </row>
    <row r="3" spans="1:7" x14ac:dyDescent="0.25">
      <c r="A3" s="44" t="s">
        <v>214</v>
      </c>
    </row>
    <row r="4" spans="1:7" x14ac:dyDescent="0.25">
      <c r="A4" s="44" t="s">
        <v>215</v>
      </c>
    </row>
    <row r="5" spans="1:7" x14ac:dyDescent="0.25">
      <c r="B5" s="4" t="s">
        <v>0</v>
      </c>
      <c r="C5" s="8" t="s">
        <v>220</v>
      </c>
      <c r="D5" s="8" t="s">
        <v>221</v>
      </c>
      <c r="E5" s="8" t="s">
        <v>222</v>
      </c>
      <c r="F5" s="8" t="s">
        <v>223</v>
      </c>
      <c r="G5" s="8" t="s">
        <v>226</v>
      </c>
    </row>
    <row r="6" spans="1:7" x14ac:dyDescent="0.25">
      <c r="B6" s="4"/>
      <c r="C6" s="8" t="s">
        <v>216</v>
      </c>
      <c r="D6" s="20" t="s">
        <v>217</v>
      </c>
      <c r="E6" s="8" t="s">
        <v>218</v>
      </c>
      <c r="F6" s="8" t="s">
        <v>219</v>
      </c>
      <c r="G6" s="8" t="s">
        <v>227</v>
      </c>
    </row>
    <row r="7" spans="1:7" x14ac:dyDescent="0.25">
      <c r="C7" s="8" t="s">
        <v>1</v>
      </c>
      <c r="D7" s="8" t="s">
        <v>1</v>
      </c>
      <c r="E7" s="8" t="s">
        <v>1</v>
      </c>
      <c r="F7" s="8" t="s">
        <v>1</v>
      </c>
      <c r="G7" s="8" t="s">
        <v>1</v>
      </c>
    </row>
    <row r="8" spans="1:7" x14ac:dyDescent="0.25">
      <c r="A8" s="2" t="s">
        <v>133</v>
      </c>
      <c r="C8" s="8"/>
      <c r="D8" s="8"/>
      <c r="E8" s="8"/>
      <c r="F8" s="8"/>
      <c r="G8" s="8"/>
    </row>
    <row r="9" spans="1:7" x14ac:dyDescent="0.25">
      <c r="A9" s="52" t="s">
        <v>228</v>
      </c>
    </row>
    <row r="10" spans="1:7" x14ac:dyDescent="0.25">
      <c r="A10" s="46" t="s">
        <v>206</v>
      </c>
      <c r="B10" s="68">
        <v>1</v>
      </c>
      <c r="C10" s="170">
        <f>Notes!C10</f>
        <v>950000000</v>
      </c>
      <c r="D10" s="171">
        <f>Notes!C11</f>
        <v>950000000</v>
      </c>
      <c r="E10" s="171">
        <f>Notes!C12</f>
        <v>830000000</v>
      </c>
      <c r="F10" s="171">
        <f>Notes!C13</f>
        <v>950000000</v>
      </c>
      <c r="G10" s="171">
        <f>'Receipts &amp; Payments'!H10</f>
        <v>3200000000</v>
      </c>
    </row>
    <row r="11" spans="1:7" x14ac:dyDescent="0.25">
      <c r="A11" s="46" t="s">
        <v>207</v>
      </c>
      <c r="B11" s="68">
        <v>2</v>
      </c>
      <c r="C11" s="170">
        <f>Notes!C34</f>
        <v>80000000</v>
      </c>
      <c r="D11" s="171">
        <f>Notes!D34</f>
        <v>70800000</v>
      </c>
      <c r="E11" s="171">
        <f>Notes!E34</f>
        <v>85000000</v>
      </c>
      <c r="F11" s="171">
        <f>Notes!F34</f>
        <v>66200000</v>
      </c>
      <c r="G11" s="171">
        <f>Notes!H34</f>
        <v>238000000</v>
      </c>
    </row>
    <row r="12" spans="1:7" x14ac:dyDescent="0.25">
      <c r="A12" s="46" t="s">
        <v>208</v>
      </c>
      <c r="B12" s="68">
        <v>3</v>
      </c>
      <c r="C12" s="172">
        <f>Notes!C57</f>
        <v>117950000</v>
      </c>
      <c r="D12" s="172">
        <f>Notes!D57</f>
        <v>92100000</v>
      </c>
      <c r="E12" s="171">
        <f>Notes!E57</f>
        <v>117600000</v>
      </c>
      <c r="F12" s="171">
        <f>Notes!F57</f>
        <v>91200000</v>
      </c>
      <c r="G12" s="171">
        <f>Notes!H57</f>
        <v>52000000</v>
      </c>
    </row>
    <row r="13" spans="1:7" x14ac:dyDescent="0.25">
      <c r="A13" s="46" t="s">
        <v>229</v>
      </c>
      <c r="B13" s="68">
        <v>7</v>
      </c>
      <c r="C13" s="172">
        <f>Notes!C110</f>
        <v>14700000</v>
      </c>
      <c r="D13" s="172">
        <f>Notes!D110</f>
        <v>15700000</v>
      </c>
      <c r="E13" s="171">
        <f>Notes!E110</f>
        <v>44900000</v>
      </c>
      <c r="F13" s="171">
        <f>Notes!F110</f>
        <v>17000000</v>
      </c>
      <c r="G13" s="171">
        <f>Notes!H110</f>
        <v>98500000</v>
      </c>
    </row>
    <row r="14" spans="1:7" x14ac:dyDescent="0.25">
      <c r="A14" s="46" t="s">
        <v>210</v>
      </c>
      <c r="B14" s="68">
        <v>8</v>
      </c>
      <c r="C14" s="172">
        <f>Notes!C119</f>
        <v>65000000</v>
      </c>
      <c r="D14" s="172">
        <f>Notes!D119</f>
        <v>15900000</v>
      </c>
      <c r="E14" s="171">
        <f>Notes!E119</f>
        <v>23000000</v>
      </c>
      <c r="F14" s="171">
        <f>Notes!F119</f>
        <v>18000000</v>
      </c>
      <c r="G14" s="171">
        <f>Notes!H119</f>
        <v>80000000</v>
      </c>
    </row>
    <row r="15" spans="1:7" x14ac:dyDescent="0.25">
      <c r="A15" s="46" t="s">
        <v>378</v>
      </c>
      <c r="B15" s="169">
        <v>9</v>
      </c>
      <c r="C15" s="172">
        <v>0</v>
      </c>
      <c r="D15" s="172">
        <v>0</v>
      </c>
      <c r="E15" s="171">
        <v>0</v>
      </c>
      <c r="F15" s="171">
        <v>0</v>
      </c>
      <c r="G15" s="171">
        <v>0</v>
      </c>
    </row>
    <row r="16" spans="1:7" x14ac:dyDescent="0.25">
      <c r="A16" s="46" t="s">
        <v>211</v>
      </c>
      <c r="B16" s="68">
        <v>10</v>
      </c>
      <c r="C16" s="172">
        <f>Notes!C184</f>
        <v>212420216</v>
      </c>
      <c r="D16" s="172">
        <f>Notes!D184</f>
        <v>193072533</v>
      </c>
      <c r="E16" s="171">
        <f>Notes!E184</f>
        <v>182786466</v>
      </c>
      <c r="F16" s="171">
        <f>Notes!F184</f>
        <v>185735983</v>
      </c>
      <c r="G16" s="171">
        <f>Notes!H184</f>
        <v>779709388</v>
      </c>
    </row>
    <row r="17" spans="1:7" x14ac:dyDescent="0.25">
      <c r="A17" s="46" t="s">
        <v>381</v>
      </c>
      <c r="B17" s="68">
        <v>11</v>
      </c>
      <c r="C17" s="172">
        <f>Notes!C192</f>
        <v>0</v>
      </c>
      <c r="D17" s="172">
        <f>Notes!D192</f>
        <v>0</v>
      </c>
      <c r="E17" s="171">
        <f>Notes!E192</f>
        <v>0</v>
      </c>
      <c r="F17" s="171">
        <f>Notes!F192</f>
        <v>73238900</v>
      </c>
      <c r="G17" s="171">
        <f>Notes!H192</f>
        <v>238765000</v>
      </c>
    </row>
    <row r="18" spans="1:7" x14ac:dyDescent="0.25">
      <c r="A18" s="52" t="s">
        <v>134</v>
      </c>
      <c r="B18" s="2"/>
      <c r="C18" s="172"/>
      <c r="D18" s="172"/>
      <c r="E18" s="171"/>
      <c r="F18" s="171"/>
      <c r="G18" s="171"/>
    </row>
    <row r="19" spans="1:7" x14ac:dyDescent="0.25">
      <c r="A19" s="46" t="s">
        <v>4</v>
      </c>
      <c r="B19" s="68">
        <v>12</v>
      </c>
      <c r="C19" s="173">
        <f>-Notes!C209</f>
        <v>-655183125</v>
      </c>
      <c r="D19" s="173">
        <f>-Notes!D209</f>
        <v>-655183125</v>
      </c>
      <c r="E19" s="173">
        <f>-Notes!E209</f>
        <v>-655183125</v>
      </c>
      <c r="F19" s="173">
        <f>-Notes!F209</f>
        <v>-655183125</v>
      </c>
      <c r="G19" s="173">
        <f>-Notes!H209</f>
        <v>-1152560731</v>
      </c>
    </row>
    <row r="20" spans="1:7" x14ac:dyDescent="0.25">
      <c r="A20" s="46" t="s">
        <v>104</v>
      </c>
      <c r="B20" s="68">
        <v>13</v>
      </c>
      <c r="C20" s="173">
        <f>-Notes!C231</f>
        <v>-11295738</v>
      </c>
      <c r="D20" s="173">
        <f>-Notes!D231</f>
        <v>-7256538</v>
      </c>
      <c r="E20" s="173">
        <f>-Notes!E231</f>
        <v>-9365028</v>
      </c>
      <c r="F20" s="173">
        <f>-Notes!F231</f>
        <v>-10542865</v>
      </c>
      <c r="G20" s="173">
        <f>-Notes!H231</f>
        <v>-38318466</v>
      </c>
    </row>
    <row r="21" spans="1:7" x14ac:dyDescent="0.25">
      <c r="A21" s="46" t="s">
        <v>212</v>
      </c>
      <c r="B21" s="68">
        <v>14</v>
      </c>
      <c r="C21" s="173">
        <f>-Notes!C243</f>
        <v>-7500000</v>
      </c>
      <c r="D21" s="173">
        <f>-Notes!D243</f>
        <v>-7500000</v>
      </c>
      <c r="E21" s="173">
        <f>-Notes!E243</f>
        <v>-7500000</v>
      </c>
      <c r="F21" s="173">
        <f>-Notes!F243</f>
        <v>-7500000</v>
      </c>
      <c r="G21" s="173">
        <f>-Notes!H243</f>
        <v>-22000000</v>
      </c>
    </row>
    <row r="22" spans="1:7" x14ac:dyDescent="0.25">
      <c r="A22" s="46" t="s">
        <v>105</v>
      </c>
      <c r="B22" s="68">
        <v>15</v>
      </c>
      <c r="C22" s="173">
        <f>-Notes!C258</f>
        <v>-5500000</v>
      </c>
      <c r="D22" s="173">
        <f>-Notes!D258</f>
        <v>-10000000</v>
      </c>
      <c r="E22" s="173">
        <f>-Notes!E258</f>
        <v>-20500000</v>
      </c>
      <c r="F22" s="173">
        <f>-Notes!F258</f>
        <v>-10500000</v>
      </c>
      <c r="G22" s="173">
        <f>-Notes!H258</f>
        <v>-37000000</v>
      </c>
    </row>
    <row r="23" spans="1:7" s="9" customFormat="1" x14ac:dyDescent="0.25">
      <c r="A23" s="46" t="s">
        <v>213</v>
      </c>
      <c r="B23" s="68">
        <v>16</v>
      </c>
      <c r="C23" s="173">
        <f>-Notes!C272</f>
        <v>-120000000</v>
      </c>
      <c r="D23" s="173">
        <f>-Notes!D272</f>
        <v>-180000000</v>
      </c>
      <c r="E23" s="173">
        <f>-Notes!E272</f>
        <v>-150000000</v>
      </c>
      <c r="F23" s="173">
        <f>-Notes!F272</f>
        <v>-250000000</v>
      </c>
      <c r="G23" s="173">
        <f>-Notes!H272</f>
        <v>-350000000</v>
      </c>
    </row>
    <row r="24" spans="1:7" s="9" customFormat="1" x14ac:dyDescent="0.25">
      <c r="A24" s="46" t="s">
        <v>106</v>
      </c>
      <c r="B24" s="68">
        <v>17</v>
      </c>
      <c r="C24" s="173">
        <f>-Notes!C285</f>
        <v>-970000</v>
      </c>
      <c r="D24" s="173">
        <f>-Notes!D285</f>
        <v>-795000</v>
      </c>
      <c r="E24" s="173">
        <f>-Notes!E285</f>
        <v>-833000</v>
      </c>
      <c r="F24" s="173">
        <f>-Notes!F285</f>
        <v>-220000</v>
      </c>
      <c r="G24" s="173">
        <f>-Notes!H285</f>
        <v>-2514000</v>
      </c>
    </row>
    <row r="25" spans="1:7" s="9" customFormat="1" x14ac:dyDescent="0.25">
      <c r="A25" s="46" t="s">
        <v>6</v>
      </c>
      <c r="B25" s="68">
        <v>18</v>
      </c>
      <c r="C25" s="173">
        <f>-Notes!C296</f>
        <v>-300000</v>
      </c>
      <c r="D25" s="173">
        <f>-Notes!D296</f>
        <v>-250000</v>
      </c>
      <c r="E25" s="173">
        <f>-Notes!E296</f>
        <v>-356000</v>
      </c>
      <c r="F25" s="173">
        <f>-Notes!F296</f>
        <v>-433000</v>
      </c>
      <c r="G25" s="173">
        <f>-Notes!H296</f>
        <v>0</v>
      </c>
    </row>
    <row r="26" spans="1:7" s="9" customFormat="1" x14ac:dyDescent="0.25">
      <c r="A26" s="46" t="s">
        <v>173</v>
      </c>
      <c r="B26" s="68">
        <v>20</v>
      </c>
      <c r="C26" s="173">
        <f>-Notes!C342</f>
        <v>-28700</v>
      </c>
      <c r="D26" s="173">
        <f>-Notes!D342</f>
        <v>-67850</v>
      </c>
      <c r="E26" s="173">
        <f>-Notes!E342</f>
        <v>-25900</v>
      </c>
      <c r="F26" s="173">
        <f>-Notes!F342</f>
        <v>-34890</v>
      </c>
      <c r="G26" s="173">
        <f>-Notes!H342</f>
        <v>-165010</v>
      </c>
    </row>
    <row r="27" spans="1:7" s="9" customFormat="1" x14ac:dyDescent="0.25">
      <c r="A27" s="46" t="s">
        <v>147</v>
      </c>
      <c r="B27" s="68">
        <v>22</v>
      </c>
      <c r="C27" s="173">
        <f>-Notes!C367</f>
        <v>-50125900</v>
      </c>
      <c r="D27" s="173">
        <f>-Notes!D367</f>
        <v>-25345677</v>
      </c>
      <c r="E27" s="173">
        <f>-Notes!E367</f>
        <v>-40465200</v>
      </c>
      <c r="F27" s="173">
        <f>-Notes!F367</f>
        <v>-15278900</v>
      </c>
      <c r="G27" s="173">
        <f>-Notes!H367</f>
        <v>-101890450</v>
      </c>
    </row>
    <row r="28" spans="1:7" s="9" customFormat="1" x14ac:dyDescent="0.25">
      <c r="A28" s="67"/>
      <c r="B28" s="87"/>
      <c r="C28" s="172"/>
      <c r="D28" s="172"/>
      <c r="E28" s="172"/>
      <c r="F28" s="172"/>
      <c r="G28" s="172"/>
    </row>
    <row r="29" spans="1:7" s="9" customFormat="1" x14ac:dyDescent="0.25">
      <c r="A29" s="52" t="s">
        <v>230</v>
      </c>
      <c r="B29" s="87"/>
      <c r="C29" s="172"/>
      <c r="D29" s="172"/>
      <c r="E29" s="172"/>
      <c r="F29" s="172"/>
      <c r="G29" s="172"/>
    </row>
    <row r="30" spans="1:7" x14ac:dyDescent="0.25">
      <c r="A30" s="46" t="s">
        <v>135</v>
      </c>
      <c r="B30" s="87"/>
      <c r="C30" s="21">
        <v>11095105</v>
      </c>
      <c r="D30" s="21">
        <v>-2650463</v>
      </c>
      <c r="E30" s="21">
        <v>2859809</v>
      </c>
      <c r="F30" s="21">
        <v>657511</v>
      </c>
      <c r="G30" s="21">
        <v>-13096450</v>
      </c>
    </row>
    <row r="31" spans="1:7" x14ac:dyDescent="0.25">
      <c r="A31" s="67"/>
      <c r="B31" s="87"/>
      <c r="C31" s="21"/>
      <c r="D31" s="21"/>
      <c r="E31" s="24"/>
      <c r="F31" s="24"/>
      <c r="G31" s="24"/>
    </row>
    <row r="32" spans="1:7" s="2" customFormat="1" ht="14.25" x14ac:dyDescent="0.2">
      <c r="A32" s="49" t="s">
        <v>231</v>
      </c>
      <c r="B32" s="88"/>
      <c r="C32" s="176">
        <f>SUM(C10:C30)</f>
        <v>600261858</v>
      </c>
      <c r="D32" s="176">
        <f t="shared" ref="D32:F32" si="0">SUM(D10:D30)</f>
        <v>448523880</v>
      </c>
      <c r="E32" s="176">
        <f t="shared" si="0"/>
        <v>401918022</v>
      </c>
      <c r="F32" s="176">
        <f t="shared" si="0"/>
        <v>452339614</v>
      </c>
      <c r="G32" s="176">
        <f>SUM(G10:G30)</f>
        <v>2969429281</v>
      </c>
    </row>
    <row r="33" spans="1:7" x14ac:dyDescent="0.25">
      <c r="A33" s="9"/>
      <c r="B33" s="88"/>
      <c r="C33" s="21"/>
      <c r="D33" s="21"/>
      <c r="E33" s="24"/>
      <c r="F33" s="24"/>
      <c r="G33" s="24"/>
    </row>
    <row r="34" spans="1:7" x14ac:dyDescent="0.25">
      <c r="A34" s="52" t="s">
        <v>136</v>
      </c>
      <c r="B34" s="89"/>
      <c r="C34" s="21"/>
      <c r="D34" s="21"/>
      <c r="E34" s="24"/>
      <c r="F34" s="24"/>
      <c r="G34" s="24"/>
    </row>
    <row r="35" spans="1:7" x14ac:dyDescent="0.25">
      <c r="A35" s="46" t="s">
        <v>103</v>
      </c>
      <c r="B35" s="8">
        <v>6</v>
      </c>
      <c r="C35" s="21">
        <f>Notes!C97</f>
        <v>2685128</v>
      </c>
      <c r="D35" s="21">
        <f>Notes!D97</f>
        <v>360858</v>
      </c>
      <c r="E35" s="24">
        <f>Notes!E97</f>
        <v>4783000</v>
      </c>
      <c r="F35" s="24">
        <f>Notes!F97</f>
        <v>0</v>
      </c>
      <c r="G35" s="24">
        <f>Notes!H97</f>
        <v>3125000</v>
      </c>
    </row>
    <row r="36" spans="1:7" x14ac:dyDescent="0.25">
      <c r="A36" s="46" t="s">
        <v>107</v>
      </c>
      <c r="B36" s="8">
        <v>19</v>
      </c>
      <c r="C36" s="21">
        <f>-Notes!C330</f>
        <v>-564497830</v>
      </c>
      <c r="D36" s="21">
        <f>-Notes!D330</f>
        <v>-708355565</v>
      </c>
      <c r="E36" s="21">
        <f>-Notes!E330</f>
        <v>-372137429</v>
      </c>
      <c r="F36" s="21">
        <f>-Notes!F330</f>
        <v>-394803285</v>
      </c>
      <c r="G36" s="21">
        <f>-Notes!H330</f>
        <v>-2515892502</v>
      </c>
    </row>
    <row r="37" spans="1:7" x14ac:dyDescent="0.25">
      <c r="A37" s="67"/>
      <c r="B37" s="8"/>
      <c r="C37" s="21"/>
      <c r="D37" s="21"/>
      <c r="E37" s="24"/>
      <c r="F37" s="24"/>
      <c r="G37" s="24"/>
    </row>
    <row r="38" spans="1:7" s="2" customFormat="1" ht="14.25" x14ac:dyDescent="0.2">
      <c r="A38" s="49" t="s">
        <v>232</v>
      </c>
      <c r="B38" s="87"/>
      <c r="C38" s="176">
        <f>SUM(C35:C36)</f>
        <v>-561812702</v>
      </c>
      <c r="D38" s="176">
        <f t="shared" ref="D38:F38" si="1">SUM(D35:D36)</f>
        <v>-707994707</v>
      </c>
      <c r="E38" s="176">
        <f t="shared" si="1"/>
        <v>-367354429</v>
      </c>
      <c r="F38" s="176">
        <f t="shared" si="1"/>
        <v>-394803285</v>
      </c>
      <c r="G38" s="176">
        <f>SUM(G35:G36)</f>
        <v>-2512767502</v>
      </c>
    </row>
    <row r="39" spans="1:7" x14ac:dyDescent="0.25">
      <c r="A39" s="67"/>
      <c r="B39" s="87"/>
      <c r="C39" s="21"/>
      <c r="D39" s="21"/>
      <c r="E39" s="24"/>
      <c r="F39" s="24"/>
      <c r="G39" s="24"/>
    </row>
    <row r="40" spans="1:7" x14ac:dyDescent="0.25">
      <c r="A40" s="52" t="s">
        <v>235</v>
      </c>
      <c r="B40" s="8"/>
      <c r="C40" s="176"/>
      <c r="D40" s="176"/>
      <c r="E40" s="24"/>
      <c r="F40" s="24"/>
      <c r="G40" s="24"/>
    </row>
    <row r="41" spans="1:7" x14ac:dyDescent="0.25">
      <c r="A41" s="46" t="s">
        <v>2</v>
      </c>
      <c r="B41" s="8">
        <v>4</v>
      </c>
      <c r="C41" s="21">
        <f>Notes!C71</f>
        <v>0</v>
      </c>
      <c r="D41" s="21">
        <f>Notes!D71</f>
        <v>300000000</v>
      </c>
      <c r="E41" s="24">
        <f>Notes!E71</f>
        <v>0</v>
      </c>
      <c r="F41" s="24">
        <f>Notes!F71</f>
        <v>0</v>
      </c>
      <c r="G41" s="24">
        <f>Notes!H71</f>
        <v>0</v>
      </c>
    </row>
    <row r="42" spans="1:7" x14ac:dyDescent="0.25">
      <c r="A42" s="46" t="s">
        <v>3</v>
      </c>
      <c r="B42" s="8">
        <v>5</v>
      </c>
      <c r="C42" s="21">
        <f>Notes!C82</f>
        <v>0</v>
      </c>
      <c r="D42" s="21">
        <f>Notes!D82</f>
        <v>0</v>
      </c>
      <c r="E42" s="24">
        <f>Notes!E82</f>
        <v>0</v>
      </c>
      <c r="F42" s="24">
        <f>Notes!F82</f>
        <v>0</v>
      </c>
      <c r="G42" s="24">
        <f>Notes!H71</f>
        <v>0</v>
      </c>
    </row>
    <row r="43" spans="1:7" x14ac:dyDescent="0.25">
      <c r="A43" s="46" t="s">
        <v>108</v>
      </c>
      <c r="B43" s="87">
        <v>21</v>
      </c>
      <c r="C43" s="21">
        <f>-Notes!C353</f>
        <v>-25000000</v>
      </c>
      <c r="D43" s="21">
        <f>-Notes!D353</f>
        <v>-25000000</v>
      </c>
      <c r="E43" s="21">
        <f>-Notes!E353</f>
        <v>-25000000</v>
      </c>
      <c r="F43" s="21">
        <f>-Notes!F353</f>
        <v>-25000000</v>
      </c>
      <c r="G43" s="21">
        <f>Notes!H353</f>
        <v>0</v>
      </c>
    </row>
    <row r="44" spans="1:7" x14ac:dyDescent="0.25">
      <c r="A44" s="67"/>
      <c r="B44" s="87"/>
      <c r="C44" s="21"/>
      <c r="D44" s="21"/>
      <c r="E44" s="24"/>
      <c r="F44" s="24"/>
      <c r="G44" s="24"/>
    </row>
    <row r="45" spans="1:7" s="2" customFormat="1" x14ac:dyDescent="0.25">
      <c r="A45" s="49" t="s">
        <v>137</v>
      </c>
      <c r="B45" s="87"/>
      <c r="C45" s="21">
        <f>SUM(C41:C43)</f>
        <v>-25000000</v>
      </c>
      <c r="D45" s="21">
        <f t="shared" ref="D45:E45" si="2">SUM(D41:D43)</f>
        <v>275000000</v>
      </c>
      <c r="E45" s="21">
        <f t="shared" si="2"/>
        <v>-25000000</v>
      </c>
      <c r="F45" s="21">
        <f>SUM(F41:F43)</f>
        <v>-25000000</v>
      </c>
      <c r="G45" s="21">
        <f>SUM(G41:G43)</f>
        <v>0</v>
      </c>
    </row>
    <row r="46" spans="1:7" x14ac:dyDescent="0.25">
      <c r="A46" s="67"/>
      <c r="B46" s="8"/>
      <c r="C46" s="176"/>
      <c r="D46" s="176"/>
      <c r="E46" s="24"/>
      <c r="F46" s="24"/>
      <c r="G46" s="24"/>
    </row>
    <row r="47" spans="1:7" x14ac:dyDescent="0.25">
      <c r="A47" s="52" t="s">
        <v>138</v>
      </c>
      <c r="B47" s="8"/>
      <c r="C47" s="176">
        <f>+C45+C38+C32</f>
        <v>13449156</v>
      </c>
      <c r="D47" s="176">
        <f t="shared" ref="D47:E47" si="3">+D45+D38+D32</f>
        <v>15529173</v>
      </c>
      <c r="E47" s="176">
        <f t="shared" si="3"/>
        <v>9563593</v>
      </c>
      <c r="F47" s="176">
        <f>+F45+F38+F32</f>
        <v>32536329</v>
      </c>
      <c r="G47" s="176">
        <f>+G45+G38+G32</f>
        <v>456661779</v>
      </c>
    </row>
    <row r="48" spans="1:7" s="2" customFormat="1" ht="14.25" x14ac:dyDescent="0.2">
      <c r="A48" s="52" t="s">
        <v>233</v>
      </c>
      <c r="B48" s="8"/>
      <c r="C48" s="176">
        <f>G49</f>
        <v>463929269</v>
      </c>
      <c r="D48" s="176">
        <f>C49</f>
        <v>477378425</v>
      </c>
      <c r="E48" s="163">
        <f>D49</f>
        <v>492907598</v>
      </c>
      <c r="F48" s="163">
        <f>E49</f>
        <v>502471191</v>
      </c>
      <c r="G48" s="163">
        <f>Assets!G28</f>
        <v>7267490</v>
      </c>
    </row>
    <row r="49" spans="1:7" x14ac:dyDescent="0.25">
      <c r="A49" s="52" t="s">
        <v>234</v>
      </c>
      <c r="B49" s="8"/>
      <c r="C49" s="176">
        <f>Assets!C14</f>
        <v>477378425</v>
      </c>
      <c r="D49" s="176">
        <f>Assets!D14</f>
        <v>492907598</v>
      </c>
      <c r="E49" s="176">
        <f>Assets!E14</f>
        <v>502471191</v>
      </c>
      <c r="F49" s="176">
        <f>Assets!F14</f>
        <v>535007520</v>
      </c>
      <c r="G49" s="176">
        <f>Assets!G14</f>
        <v>463929269</v>
      </c>
    </row>
    <row r="50" spans="1:7" s="2" customFormat="1" ht="14.25" x14ac:dyDescent="0.2">
      <c r="A50" s="52" t="s">
        <v>377</v>
      </c>
      <c r="B50" s="68"/>
      <c r="C50" s="176">
        <f>Assets!C14</f>
        <v>477378425</v>
      </c>
      <c r="D50" s="176">
        <f>Assets!D14</f>
        <v>492907598</v>
      </c>
      <c r="E50" s="176">
        <f>Assets!E14</f>
        <v>502471191</v>
      </c>
      <c r="F50" s="176">
        <f>Assets!F14</f>
        <v>535007520</v>
      </c>
      <c r="G50" s="176">
        <f>Assets!G14</f>
        <v>463929269</v>
      </c>
    </row>
    <row r="51" spans="1:7" s="85" customFormat="1" x14ac:dyDescent="0.25">
      <c r="A51" s="90" t="s">
        <v>139</v>
      </c>
      <c r="B51" s="91"/>
      <c r="C51" s="177">
        <f>+C47+C48-C49</f>
        <v>0</v>
      </c>
      <c r="D51" s="177">
        <f>+D47+D48-D49</f>
        <v>0</v>
      </c>
      <c r="E51" s="177">
        <f t="shared" ref="E51" si="4">+E47+E48-E49</f>
        <v>0</v>
      </c>
      <c r="F51" s="177">
        <f>+F47+F48-F49</f>
        <v>0</v>
      </c>
      <c r="G51" s="177">
        <f>+G47+G48-G49</f>
        <v>0</v>
      </c>
    </row>
    <row r="52" spans="1:7" x14ac:dyDescent="0.25">
      <c r="C52" s="42"/>
      <c r="D52" s="21"/>
      <c r="E52" s="24"/>
      <c r="F52" s="24"/>
      <c r="G52" s="24"/>
    </row>
    <row r="53" spans="1:7" s="9" customFormat="1" ht="30.75" customHeight="1" x14ac:dyDescent="0.25">
      <c r="A53" s="261" t="s">
        <v>179</v>
      </c>
      <c r="B53" s="261"/>
      <c r="C53" s="261"/>
      <c r="D53" s="261"/>
    </row>
    <row r="54" spans="1:7" s="9" customFormat="1" x14ac:dyDescent="0.25">
      <c r="A54" s="12"/>
      <c r="B54" s="8"/>
      <c r="C54" s="13"/>
      <c r="D54" s="21"/>
    </row>
    <row r="55" spans="1:7" s="9" customFormat="1" x14ac:dyDescent="0.25">
      <c r="A55" s="12" t="s">
        <v>7</v>
      </c>
      <c r="B55" s="8"/>
      <c r="C55" s="53" t="s">
        <v>8</v>
      </c>
      <c r="D55" s="54"/>
    </row>
    <row r="56" spans="1:7" s="9" customFormat="1" x14ac:dyDescent="0.25">
      <c r="A56" s="45" t="s">
        <v>171</v>
      </c>
      <c r="B56" s="4"/>
      <c r="C56" s="45" t="s">
        <v>172</v>
      </c>
      <c r="D56" s="1"/>
      <c r="E56" s="1"/>
      <c r="F56" s="1"/>
    </row>
  </sheetData>
  <mergeCells count="1">
    <mergeCell ref="A53:D53"/>
  </mergeCells>
  <pageMargins left="0.7" right="0.7" top="0.75" bottom="0.75" header="0.3" footer="0.3"/>
  <pageSetup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5"/>
  <sheetViews>
    <sheetView topLeftCell="A171" workbookViewId="0">
      <selection activeCell="F330" sqref="F330"/>
    </sheetView>
  </sheetViews>
  <sheetFormatPr defaultRowHeight="15" x14ac:dyDescent="0.25"/>
  <cols>
    <col min="1" max="1" width="3.85546875" style="1" customWidth="1"/>
    <col min="2" max="2" width="58.42578125" style="17" customWidth="1"/>
    <col min="3" max="3" width="17.7109375" style="14" customWidth="1"/>
    <col min="4" max="4" width="20.28515625" style="117" customWidth="1"/>
    <col min="5" max="6" width="17.7109375" style="118" customWidth="1"/>
    <col min="7" max="7" width="26.28515625" style="14" customWidth="1"/>
    <col min="8" max="8" width="25.140625" style="1" customWidth="1"/>
    <col min="9" max="9" width="26.140625" style="157" bestFit="1" customWidth="1"/>
    <col min="10" max="10" width="26.140625" style="1" bestFit="1" customWidth="1"/>
    <col min="11" max="16384" width="9.140625" style="1"/>
  </cols>
  <sheetData>
    <row r="1" spans="2:9" x14ac:dyDescent="0.25">
      <c r="B1" s="44" t="s">
        <v>140</v>
      </c>
    </row>
    <row r="2" spans="2:9" x14ac:dyDescent="0.25">
      <c r="B2" s="44" t="s">
        <v>214</v>
      </c>
    </row>
    <row r="3" spans="2:9" x14ac:dyDescent="0.25">
      <c r="B3" s="44" t="s">
        <v>215</v>
      </c>
      <c r="E3" s="8"/>
      <c r="F3" s="8"/>
    </row>
    <row r="4" spans="2:9" x14ac:dyDescent="0.25">
      <c r="B4" s="29"/>
      <c r="E4" s="27"/>
      <c r="F4" s="27"/>
    </row>
    <row r="5" spans="2:9" x14ac:dyDescent="0.25">
      <c r="C5" s="4"/>
    </row>
    <row r="6" spans="2:9" x14ac:dyDescent="0.25">
      <c r="E6" s="27"/>
      <c r="F6" s="27"/>
    </row>
    <row r="7" spans="2:9" x14ac:dyDescent="0.25">
      <c r="E7" s="27"/>
      <c r="F7" s="27"/>
    </row>
    <row r="8" spans="2:9" x14ac:dyDescent="0.25">
      <c r="B8" s="59" t="s">
        <v>236</v>
      </c>
      <c r="E8" s="14"/>
    </row>
    <row r="9" spans="2:9" x14ac:dyDescent="0.25">
      <c r="C9" s="27" t="s">
        <v>1</v>
      </c>
      <c r="D9" s="120"/>
      <c r="E9" s="75"/>
    </row>
    <row r="10" spans="2:9" x14ac:dyDescent="0.25">
      <c r="B10" s="57" t="s">
        <v>181</v>
      </c>
      <c r="C10" s="119">
        <v>950000000</v>
      </c>
      <c r="D10" s="120"/>
      <c r="E10" s="75"/>
    </row>
    <row r="11" spans="2:9" x14ac:dyDescent="0.25">
      <c r="B11" s="57" t="s">
        <v>182</v>
      </c>
      <c r="C11" s="119">
        <v>950000000</v>
      </c>
      <c r="D11" s="120"/>
      <c r="E11" s="75"/>
    </row>
    <row r="12" spans="2:9" x14ac:dyDescent="0.25">
      <c r="B12" s="57" t="s">
        <v>183</v>
      </c>
      <c r="C12" s="119">
        <v>830000000</v>
      </c>
      <c r="D12" s="120"/>
      <c r="E12" s="75"/>
    </row>
    <row r="13" spans="2:9" x14ac:dyDescent="0.25">
      <c r="B13" s="57" t="s">
        <v>184</v>
      </c>
      <c r="C13" s="119">
        <v>950000000</v>
      </c>
      <c r="D13" s="120"/>
      <c r="E13" s="75"/>
    </row>
    <row r="14" spans="2:9" s="2" customFormat="1" ht="14.25" x14ac:dyDescent="0.2">
      <c r="B14" s="139" t="s">
        <v>237</v>
      </c>
      <c r="C14" s="31">
        <f>SUM(C10:C13)</f>
        <v>3680000000</v>
      </c>
      <c r="D14" s="156"/>
      <c r="E14" s="19"/>
      <c r="F14" s="27"/>
      <c r="G14" s="4"/>
      <c r="I14" s="158"/>
    </row>
    <row r="15" spans="2:9" x14ac:dyDescent="0.25">
      <c r="B15" s="93"/>
      <c r="D15" s="120"/>
      <c r="E15" s="75"/>
    </row>
    <row r="16" spans="2:9" x14ac:dyDescent="0.25">
      <c r="F16" s="108"/>
    </row>
    <row r="18" spans="2:8" x14ac:dyDescent="0.25">
      <c r="B18" s="59" t="s">
        <v>238</v>
      </c>
      <c r="C18" s="4"/>
      <c r="E18" s="77"/>
      <c r="F18" s="77"/>
    </row>
    <row r="19" spans="2:8" x14ac:dyDescent="0.25">
      <c r="E19" s="63"/>
      <c r="F19" s="63"/>
    </row>
    <row r="20" spans="2:8" x14ac:dyDescent="0.25">
      <c r="B20" s="58"/>
      <c r="C20" s="98" t="s">
        <v>216</v>
      </c>
      <c r="D20" s="98" t="s">
        <v>217</v>
      </c>
      <c r="E20" s="65" t="s">
        <v>218</v>
      </c>
      <c r="F20" s="65" t="s">
        <v>219</v>
      </c>
      <c r="G20" s="65" t="s">
        <v>239</v>
      </c>
      <c r="H20" s="127" t="s">
        <v>369</v>
      </c>
    </row>
    <row r="21" spans="2:8" x14ac:dyDescent="0.25">
      <c r="B21" s="94" t="s">
        <v>111</v>
      </c>
      <c r="C21" s="98" t="s">
        <v>1</v>
      </c>
      <c r="D21" s="98" t="s">
        <v>1</v>
      </c>
      <c r="E21" s="65" t="s">
        <v>1</v>
      </c>
      <c r="F21" s="65" t="s">
        <v>1</v>
      </c>
      <c r="G21" s="65" t="s">
        <v>1</v>
      </c>
      <c r="H21" s="127" t="s">
        <v>1</v>
      </c>
    </row>
    <row r="22" spans="2:8" x14ac:dyDescent="0.25">
      <c r="B22" s="58"/>
      <c r="C22" s="147"/>
      <c r="D22" s="147"/>
      <c r="E22" s="148"/>
      <c r="F22" s="148"/>
      <c r="G22" s="148"/>
      <c r="H22" s="149"/>
    </row>
    <row r="23" spans="2:8" x14ac:dyDescent="0.25">
      <c r="B23" s="94" t="s">
        <v>240</v>
      </c>
      <c r="C23" s="147"/>
      <c r="D23" s="147"/>
      <c r="E23" s="150"/>
      <c r="F23" s="150"/>
      <c r="G23" s="150"/>
      <c r="H23" s="149"/>
    </row>
    <row r="24" spans="2:8" x14ac:dyDescent="0.25">
      <c r="B24" s="64" t="s">
        <v>241</v>
      </c>
      <c r="C24" s="151"/>
      <c r="D24" s="151"/>
      <c r="E24" s="152"/>
      <c r="F24" s="152"/>
      <c r="G24" s="152"/>
      <c r="H24" s="149"/>
    </row>
    <row r="25" spans="2:8" x14ac:dyDescent="0.25">
      <c r="B25" s="57" t="s">
        <v>242</v>
      </c>
      <c r="C25" s="151">
        <v>8500000</v>
      </c>
      <c r="D25" s="151">
        <v>8500000</v>
      </c>
      <c r="E25" s="151">
        <v>8500000</v>
      </c>
      <c r="F25" s="151">
        <v>7000000</v>
      </c>
      <c r="G25" s="152">
        <f>SUM(C25:F25)</f>
        <v>32500000</v>
      </c>
      <c r="H25" s="149">
        <v>25000000</v>
      </c>
    </row>
    <row r="26" spans="2:8" x14ac:dyDescent="0.25">
      <c r="B26" s="57" t="s">
        <v>243</v>
      </c>
      <c r="C26" s="151">
        <v>3500000</v>
      </c>
      <c r="D26" s="151">
        <v>2800000</v>
      </c>
      <c r="E26" s="151">
        <v>4300000</v>
      </c>
      <c r="F26" s="151">
        <v>3200000</v>
      </c>
      <c r="G26" s="152">
        <f t="shared" ref="G26:G28" si="0">SUM(C26:F26)</f>
        <v>13800000</v>
      </c>
      <c r="H26" s="149">
        <v>10000000</v>
      </c>
    </row>
    <row r="27" spans="2:8" x14ac:dyDescent="0.25">
      <c r="B27" s="57" t="s">
        <v>244</v>
      </c>
      <c r="C27" s="151">
        <v>15000000</v>
      </c>
      <c r="D27" s="151">
        <v>17500000</v>
      </c>
      <c r="E27" s="151">
        <v>12000000</v>
      </c>
      <c r="F27" s="151">
        <v>18000000</v>
      </c>
      <c r="G27" s="152">
        <f t="shared" si="0"/>
        <v>62500000</v>
      </c>
      <c r="H27" s="149">
        <v>50000000</v>
      </c>
    </row>
    <row r="28" spans="2:8" x14ac:dyDescent="0.25">
      <c r="B28" s="57" t="s">
        <v>245</v>
      </c>
      <c r="C28" s="151">
        <v>18000000</v>
      </c>
      <c r="D28" s="151">
        <v>12000000</v>
      </c>
      <c r="E28" s="151">
        <v>15200000</v>
      </c>
      <c r="F28" s="151">
        <v>13000000</v>
      </c>
      <c r="G28" s="152">
        <f t="shared" si="0"/>
        <v>58200000</v>
      </c>
      <c r="H28" s="149">
        <v>53000000</v>
      </c>
    </row>
    <row r="29" spans="2:8" x14ac:dyDescent="0.25">
      <c r="B29" s="57"/>
      <c r="C29" s="151"/>
      <c r="D29" s="151"/>
      <c r="E29" s="152"/>
      <c r="F29" s="152"/>
      <c r="G29" s="152"/>
      <c r="H29" s="149"/>
    </row>
    <row r="30" spans="2:8" x14ac:dyDescent="0.25">
      <c r="B30" s="64" t="s">
        <v>246</v>
      </c>
      <c r="C30" s="151"/>
      <c r="D30" s="151"/>
      <c r="E30" s="152"/>
      <c r="F30" s="152"/>
      <c r="G30" s="152"/>
      <c r="H30" s="149"/>
    </row>
    <row r="31" spans="2:8" x14ac:dyDescent="0.25">
      <c r="B31" s="57" t="s">
        <v>416</v>
      </c>
      <c r="C31" s="151">
        <v>35000000</v>
      </c>
      <c r="D31" s="151">
        <v>30000000</v>
      </c>
      <c r="E31" s="151">
        <v>45000000</v>
      </c>
      <c r="F31" s="151">
        <v>25000000</v>
      </c>
      <c r="G31" s="152">
        <f>SUM(C31:F31)</f>
        <v>135000000</v>
      </c>
      <c r="H31" s="149">
        <v>100000000</v>
      </c>
    </row>
    <row r="32" spans="2:8" ht="30" x14ac:dyDescent="0.25">
      <c r="B32" s="57" t="s">
        <v>248</v>
      </c>
      <c r="C32" s="151">
        <v>0</v>
      </c>
      <c r="D32" s="151"/>
      <c r="E32" s="152"/>
      <c r="F32" s="152"/>
      <c r="G32" s="152"/>
      <c r="H32" s="149"/>
    </row>
    <row r="33" spans="2:9" x14ac:dyDescent="0.25">
      <c r="B33" s="58"/>
      <c r="C33" s="151"/>
      <c r="D33" s="151"/>
      <c r="E33" s="152"/>
      <c r="F33" s="152"/>
      <c r="G33" s="152"/>
      <c r="H33" s="149"/>
    </row>
    <row r="34" spans="2:9" x14ac:dyDescent="0.25">
      <c r="B34" s="94" t="s">
        <v>116</v>
      </c>
      <c r="C34" s="153">
        <f>SUM(C22:C33)</f>
        <v>80000000</v>
      </c>
      <c r="D34" s="153">
        <f t="shared" ref="D34:H34" si="1">SUM(D22:D33)</f>
        <v>70800000</v>
      </c>
      <c r="E34" s="153">
        <f t="shared" si="1"/>
        <v>85000000</v>
      </c>
      <c r="F34" s="153">
        <f t="shared" si="1"/>
        <v>66200000</v>
      </c>
      <c r="G34" s="153">
        <f t="shared" si="1"/>
        <v>302000000</v>
      </c>
      <c r="H34" s="153">
        <f t="shared" si="1"/>
        <v>238000000</v>
      </c>
    </row>
    <row r="35" spans="2:9" x14ac:dyDescent="0.25">
      <c r="E35" s="108"/>
      <c r="F35" s="108"/>
    </row>
    <row r="36" spans="2:9" s="2" customFormat="1" ht="14.25" x14ac:dyDescent="0.2">
      <c r="B36" s="29"/>
      <c r="C36" s="4"/>
      <c r="D36" s="121"/>
      <c r="E36" s="63"/>
      <c r="F36" s="63"/>
      <c r="G36" s="4"/>
      <c r="I36" s="158"/>
    </row>
    <row r="37" spans="2:9" x14ac:dyDescent="0.25">
      <c r="B37" s="104" t="s">
        <v>261</v>
      </c>
      <c r="C37" s="122"/>
      <c r="D37" s="122"/>
      <c r="E37" s="122"/>
      <c r="F37" s="122"/>
      <c r="G37" s="122"/>
      <c r="H37" s="107"/>
      <c r="I37" s="159"/>
    </row>
    <row r="38" spans="2:9" x14ac:dyDescent="0.25">
      <c r="B38" s="103"/>
      <c r="C38" s="123"/>
      <c r="D38" s="124"/>
      <c r="E38" s="123"/>
      <c r="F38" s="125"/>
      <c r="G38" s="125"/>
      <c r="H38" s="109"/>
      <c r="I38" s="160"/>
    </row>
    <row r="39" spans="2:9" x14ac:dyDescent="0.25">
      <c r="B39" s="110" t="s">
        <v>112</v>
      </c>
      <c r="C39" s="98" t="s">
        <v>216</v>
      </c>
      <c r="D39" s="65" t="s">
        <v>217</v>
      </c>
      <c r="E39" s="65" t="s">
        <v>218</v>
      </c>
      <c r="F39" s="65" t="s">
        <v>219</v>
      </c>
      <c r="G39" s="98" t="s">
        <v>239</v>
      </c>
      <c r="H39" s="140" t="s">
        <v>369</v>
      </c>
    </row>
    <row r="40" spans="2:9" x14ac:dyDescent="0.25">
      <c r="B40" s="110"/>
      <c r="C40" s="98" t="s">
        <v>1</v>
      </c>
      <c r="D40" s="65" t="s">
        <v>1</v>
      </c>
      <c r="E40" s="65" t="s">
        <v>1</v>
      </c>
      <c r="F40" s="65" t="s">
        <v>1</v>
      </c>
      <c r="G40" s="98" t="s">
        <v>1</v>
      </c>
      <c r="H40" s="127" t="s">
        <v>1</v>
      </c>
    </row>
    <row r="41" spans="2:9" ht="28.5" x14ac:dyDescent="0.25">
      <c r="B41" s="110" t="s">
        <v>113</v>
      </c>
      <c r="C41" s="126"/>
      <c r="D41" s="112"/>
      <c r="E41" s="112"/>
      <c r="F41" s="112"/>
      <c r="G41" s="111"/>
      <c r="H41" s="142"/>
    </row>
    <row r="42" spans="2:9" x14ac:dyDescent="0.25">
      <c r="B42" s="64" t="s">
        <v>249</v>
      </c>
      <c r="C42" s="113"/>
      <c r="D42" s="102"/>
      <c r="E42" s="102"/>
      <c r="F42" s="102"/>
      <c r="G42" s="101"/>
      <c r="H42" s="142"/>
    </row>
    <row r="43" spans="2:9" x14ac:dyDescent="0.25">
      <c r="B43" s="57" t="s">
        <v>250</v>
      </c>
      <c r="C43" s="151">
        <v>85000000</v>
      </c>
      <c r="D43" s="151">
        <v>85000000</v>
      </c>
      <c r="E43" s="151">
        <v>85000000</v>
      </c>
      <c r="F43" s="151">
        <v>85000000</v>
      </c>
      <c r="G43" s="151">
        <f>SUM(C43:F43)</f>
        <v>340000000</v>
      </c>
      <c r="H43" s="151">
        <v>0</v>
      </c>
    </row>
    <row r="44" spans="2:9" x14ac:dyDescent="0.25">
      <c r="B44" s="57" t="s">
        <v>251</v>
      </c>
      <c r="C44" s="151">
        <v>0</v>
      </c>
      <c r="D44" s="151">
        <v>0</v>
      </c>
      <c r="E44" s="151">
        <v>0</v>
      </c>
      <c r="F44" s="151">
        <v>0</v>
      </c>
      <c r="G44" s="151">
        <f t="shared" ref="G44:G56" si="2">SUM(C44:F44)</f>
        <v>0</v>
      </c>
      <c r="H44" s="151">
        <v>0</v>
      </c>
    </row>
    <row r="45" spans="2:9" x14ac:dyDescent="0.25">
      <c r="B45" s="64" t="s">
        <v>252</v>
      </c>
      <c r="C45" s="151"/>
      <c r="D45" s="151"/>
      <c r="E45" s="151"/>
      <c r="F45" s="151"/>
      <c r="G45" s="151"/>
      <c r="H45" s="151"/>
    </row>
    <row r="46" spans="2:9" x14ac:dyDescent="0.25">
      <c r="B46" s="57" t="s">
        <v>253</v>
      </c>
      <c r="C46" s="151">
        <v>3000000</v>
      </c>
      <c r="D46" s="151">
        <v>2600000</v>
      </c>
      <c r="E46" s="151">
        <v>1500000</v>
      </c>
      <c r="F46" s="151">
        <v>2000000</v>
      </c>
      <c r="G46" s="151">
        <f t="shared" si="2"/>
        <v>9100000</v>
      </c>
      <c r="H46" s="151">
        <v>10000000</v>
      </c>
    </row>
    <row r="47" spans="2:9" x14ac:dyDescent="0.25">
      <c r="B47" s="57"/>
      <c r="C47" s="151"/>
      <c r="D47" s="151"/>
      <c r="E47" s="151"/>
      <c r="F47" s="151"/>
      <c r="G47" s="151"/>
      <c r="H47" s="151"/>
    </row>
    <row r="48" spans="2:9" ht="28.5" x14ac:dyDescent="0.25">
      <c r="B48" s="94" t="s">
        <v>254</v>
      </c>
      <c r="C48" s="151"/>
      <c r="D48" s="151"/>
      <c r="E48" s="151"/>
      <c r="F48" s="151"/>
      <c r="G48" s="151"/>
      <c r="H48" s="151"/>
    </row>
    <row r="49" spans="2:9" x14ac:dyDescent="0.25">
      <c r="B49" s="64" t="s">
        <v>255</v>
      </c>
      <c r="C49" s="151"/>
      <c r="D49" s="151"/>
      <c r="E49" s="151"/>
      <c r="F49" s="151"/>
      <c r="G49" s="151"/>
      <c r="H49" s="151"/>
    </row>
    <row r="50" spans="2:9" x14ac:dyDescent="0.25">
      <c r="B50" s="57" t="s">
        <v>256</v>
      </c>
      <c r="C50" s="151">
        <v>12500000</v>
      </c>
      <c r="D50" s="151">
        <v>0</v>
      </c>
      <c r="E50" s="151">
        <v>12500000</v>
      </c>
      <c r="F50" s="151">
        <v>0</v>
      </c>
      <c r="G50" s="151">
        <f t="shared" si="2"/>
        <v>25000000</v>
      </c>
      <c r="H50" s="151">
        <v>17000000</v>
      </c>
    </row>
    <row r="51" spans="2:9" x14ac:dyDescent="0.25">
      <c r="B51" s="57" t="s">
        <v>257</v>
      </c>
      <c r="C51" s="151">
        <v>0</v>
      </c>
      <c r="D51" s="151">
        <v>3000000</v>
      </c>
      <c r="E51" s="151">
        <v>0</v>
      </c>
      <c r="F51" s="151">
        <v>3000000</v>
      </c>
      <c r="G51" s="151">
        <f t="shared" si="2"/>
        <v>6000000</v>
      </c>
      <c r="H51" s="151">
        <v>0</v>
      </c>
    </row>
    <row r="52" spans="2:9" x14ac:dyDescent="0.25">
      <c r="B52" s="57"/>
      <c r="C52" s="151"/>
      <c r="D52" s="151"/>
      <c r="E52" s="151"/>
      <c r="F52" s="151"/>
      <c r="G52" s="151"/>
      <c r="H52" s="151"/>
    </row>
    <row r="53" spans="2:9" x14ac:dyDescent="0.25">
      <c r="B53" s="64" t="s">
        <v>258</v>
      </c>
      <c r="C53" s="151"/>
      <c r="D53" s="151"/>
      <c r="E53" s="151"/>
      <c r="F53" s="151"/>
      <c r="G53" s="151"/>
      <c r="H53" s="151"/>
    </row>
    <row r="54" spans="2:9" x14ac:dyDescent="0.25">
      <c r="B54" s="57" t="s">
        <v>257</v>
      </c>
      <c r="C54" s="151">
        <v>15000000</v>
      </c>
      <c r="D54" s="151">
        <v>0</v>
      </c>
      <c r="E54" s="151">
        <v>15000000</v>
      </c>
      <c r="F54" s="151">
        <v>0</v>
      </c>
      <c r="G54" s="151">
        <f t="shared" si="2"/>
        <v>30000000</v>
      </c>
      <c r="H54" s="151">
        <v>25000000</v>
      </c>
    </row>
    <row r="55" spans="2:9" x14ac:dyDescent="0.25">
      <c r="B55" s="57" t="s">
        <v>259</v>
      </c>
      <c r="C55" s="151">
        <v>2450000</v>
      </c>
      <c r="D55" s="151">
        <v>1500000</v>
      </c>
      <c r="E55" s="151">
        <v>3600000</v>
      </c>
      <c r="F55" s="151">
        <v>1200000</v>
      </c>
      <c r="G55" s="151">
        <f t="shared" si="2"/>
        <v>8750000</v>
      </c>
      <c r="H55" s="151">
        <v>0</v>
      </c>
    </row>
    <row r="56" spans="2:9" x14ac:dyDescent="0.25">
      <c r="B56" s="64" t="s">
        <v>260</v>
      </c>
      <c r="C56" s="151"/>
      <c r="D56" s="151"/>
      <c r="E56" s="151"/>
      <c r="F56" s="151"/>
      <c r="G56" s="151">
        <f t="shared" si="2"/>
        <v>0</v>
      </c>
      <c r="H56" s="151"/>
    </row>
    <row r="57" spans="2:9" s="2" customFormat="1" ht="14.25" x14ac:dyDescent="0.2">
      <c r="B57" s="18" t="s">
        <v>262</v>
      </c>
      <c r="C57" s="153">
        <f t="shared" ref="C57:H57" si="3">SUM(C41:C56)</f>
        <v>117950000</v>
      </c>
      <c r="D57" s="153">
        <f t="shared" si="3"/>
        <v>92100000</v>
      </c>
      <c r="E57" s="153">
        <f t="shared" si="3"/>
        <v>117600000</v>
      </c>
      <c r="F57" s="153">
        <f t="shared" si="3"/>
        <v>91200000</v>
      </c>
      <c r="G57" s="153">
        <f t="shared" si="3"/>
        <v>418850000</v>
      </c>
      <c r="H57" s="153">
        <f t="shared" si="3"/>
        <v>52000000</v>
      </c>
      <c r="I57" s="158"/>
    </row>
    <row r="60" spans="2:9" x14ac:dyDescent="0.25">
      <c r="B60" s="128" t="s">
        <v>264</v>
      </c>
      <c r="C60" s="15"/>
      <c r="D60" s="15"/>
      <c r="E60" s="15"/>
      <c r="F60" s="15"/>
      <c r="G60" s="15"/>
    </row>
    <row r="61" spans="2:9" x14ac:dyDescent="0.25">
      <c r="B61" s="114" t="s">
        <v>263</v>
      </c>
      <c r="C61" s="15"/>
      <c r="D61" s="15"/>
      <c r="E61" s="15"/>
      <c r="F61" s="15"/>
      <c r="G61" s="15"/>
    </row>
    <row r="62" spans="2:9" x14ac:dyDescent="0.25">
      <c r="B62" s="58"/>
      <c r="C62" s="98" t="s">
        <v>216</v>
      </c>
      <c r="D62" s="65" t="s">
        <v>217</v>
      </c>
      <c r="E62" s="65" t="s">
        <v>218</v>
      </c>
      <c r="F62" s="65" t="s">
        <v>219</v>
      </c>
      <c r="G62" s="98" t="s">
        <v>239</v>
      </c>
      <c r="H62" s="140" t="s">
        <v>369</v>
      </c>
    </row>
    <row r="63" spans="2:9" x14ac:dyDescent="0.25">
      <c r="B63" s="58"/>
      <c r="C63" s="98" t="s">
        <v>1</v>
      </c>
      <c r="D63" s="65" t="s">
        <v>1</v>
      </c>
      <c r="E63" s="65" t="s">
        <v>1</v>
      </c>
      <c r="F63" s="65" t="s">
        <v>1</v>
      </c>
      <c r="G63" s="98" t="s">
        <v>1</v>
      </c>
      <c r="H63" s="127" t="s">
        <v>1</v>
      </c>
    </row>
    <row r="64" spans="2:9" x14ac:dyDescent="0.25">
      <c r="B64" s="57" t="s">
        <v>17</v>
      </c>
      <c r="C64" s="151">
        <v>0</v>
      </c>
      <c r="D64" s="151">
        <v>0</v>
      </c>
      <c r="E64" s="151">
        <v>0</v>
      </c>
      <c r="F64" s="151">
        <v>0</v>
      </c>
      <c r="G64" s="151">
        <f>SUM(C64:F64)</f>
        <v>0</v>
      </c>
      <c r="H64" s="144"/>
    </row>
    <row r="65" spans="2:9" x14ac:dyDescent="0.25">
      <c r="B65" s="57" t="s">
        <v>18</v>
      </c>
      <c r="C65" s="151">
        <v>0</v>
      </c>
      <c r="D65" s="151">
        <v>0</v>
      </c>
      <c r="E65" s="151">
        <v>0</v>
      </c>
      <c r="F65" s="151">
        <v>0</v>
      </c>
      <c r="G65" s="151">
        <f t="shared" ref="G65:G69" si="4">SUM(C65:F65)</f>
        <v>0</v>
      </c>
      <c r="H65" s="144"/>
    </row>
    <row r="66" spans="2:9" x14ac:dyDescent="0.25">
      <c r="B66" s="57" t="s">
        <v>19</v>
      </c>
      <c r="C66" s="151">
        <v>0</v>
      </c>
      <c r="D66" s="151">
        <v>300000000</v>
      </c>
      <c r="E66" s="151">
        <v>0</v>
      </c>
      <c r="F66" s="151">
        <v>0</v>
      </c>
      <c r="G66" s="151">
        <f t="shared" si="4"/>
        <v>300000000</v>
      </c>
      <c r="H66" s="144">
        <v>0</v>
      </c>
    </row>
    <row r="67" spans="2:9" x14ac:dyDescent="0.25">
      <c r="B67" s="57" t="s">
        <v>20</v>
      </c>
      <c r="C67" s="151">
        <v>0</v>
      </c>
      <c r="D67" s="151">
        <v>0</v>
      </c>
      <c r="E67" s="151">
        <v>0</v>
      </c>
      <c r="F67" s="151">
        <v>0</v>
      </c>
      <c r="G67" s="151">
        <f t="shared" si="4"/>
        <v>0</v>
      </c>
      <c r="H67" s="144"/>
    </row>
    <row r="68" spans="2:9" x14ac:dyDescent="0.25">
      <c r="B68" s="57" t="s">
        <v>21</v>
      </c>
      <c r="C68" s="151">
        <v>0</v>
      </c>
      <c r="D68" s="151"/>
      <c r="E68" s="151">
        <v>0</v>
      </c>
      <c r="F68" s="151">
        <v>0</v>
      </c>
      <c r="G68" s="151">
        <f t="shared" si="4"/>
        <v>0</v>
      </c>
      <c r="H68" s="144"/>
    </row>
    <row r="69" spans="2:9" x14ac:dyDescent="0.25">
      <c r="B69" s="129" t="s">
        <v>22</v>
      </c>
      <c r="C69" s="151">
        <v>0</v>
      </c>
      <c r="D69" s="151"/>
      <c r="E69" s="151">
        <v>0</v>
      </c>
      <c r="F69" s="151">
        <v>0</v>
      </c>
      <c r="G69" s="151">
        <f t="shared" si="4"/>
        <v>0</v>
      </c>
      <c r="H69" s="144"/>
    </row>
    <row r="70" spans="2:9" x14ac:dyDescent="0.25">
      <c r="B70" s="58"/>
      <c r="C70" s="151"/>
      <c r="D70" s="151"/>
      <c r="E70" s="151"/>
      <c r="F70" s="151"/>
      <c r="G70" s="151"/>
      <c r="H70" s="144"/>
    </row>
    <row r="71" spans="2:9" s="2" customFormat="1" ht="14.25" x14ac:dyDescent="0.2">
      <c r="B71" s="139" t="s">
        <v>110</v>
      </c>
      <c r="C71" s="153">
        <f>SUM(C64:C70)</f>
        <v>0</v>
      </c>
      <c r="D71" s="153">
        <f t="shared" ref="D71:H71" si="5">SUM(D64:D70)</f>
        <v>300000000</v>
      </c>
      <c r="E71" s="153">
        <f t="shared" si="5"/>
        <v>0</v>
      </c>
      <c r="F71" s="153">
        <f t="shared" si="5"/>
        <v>0</v>
      </c>
      <c r="G71" s="153">
        <f t="shared" si="5"/>
        <v>300000000</v>
      </c>
      <c r="H71" s="146">
        <f t="shared" si="5"/>
        <v>0</v>
      </c>
      <c r="I71" s="158"/>
    </row>
    <row r="74" spans="2:9" x14ac:dyDescent="0.25">
      <c r="B74" s="59" t="s">
        <v>265</v>
      </c>
      <c r="C74" s="15"/>
      <c r="D74" s="15"/>
      <c r="E74" s="15"/>
      <c r="F74" s="15"/>
      <c r="G74" s="15"/>
    </row>
    <row r="75" spans="2:9" x14ac:dyDescent="0.25">
      <c r="B75" s="114"/>
      <c r="C75" s="15"/>
      <c r="D75" s="15"/>
      <c r="E75" s="15"/>
      <c r="F75" s="15"/>
      <c r="G75" s="15"/>
    </row>
    <row r="76" spans="2:9" x14ac:dyDescent="0.25">
      <c r="B76" s="58"/>
      <c r="C76" s="98" t="s">
        <v>216</v>
      </c>
      <c r="D76" s="65" t="s">
        <v>217</v>
      </c>
      <c r="E76" s="65" t="s">
        <v>218</v>
      </c>
      <c r="F76" s="65" t="s">
        <v>219</v>
      </c>
      <c r="G76" s="98" t="s">
        <v>239</v>
      </c>
      <c r="H76" s="140" t="s">
        <v>369</v>
      </c>
    </row>
    <row r="77" spans="2:9" x14ac:dyDescent="0.25">
      <c r="B77" s="58"/>
      <c r="C77" s="98" t="s">
        <v>1</v>
      </c>
      <c r="D77" s="65" t="s">
        <v>1</v>
      </c>
      <c r="E77" s="65" t="s">
        <v>1</v>
      </c>
      <c r="F77" s="65" t="s">
        <v>1</v>
      </c>
      <c r="G77" s="98" t="s">
        <v>1</v>
      </c>
      <c r="H77" s="127" t="s">
        <v>1</v>
      </c>
    </row>
    <row r="78" spans="2:9" x14ac:dyDescent="0.25">
      <c r="B78" s="57" t="s">
        <v>23</v>
      </c>
      <c r="C78" s="145">
        <v>0</v>
      </c>
      <c r="D78" s="145">
        <v>0</v>
      </c>
      <c r="E78" s="145">
        <v>0</v>
      </c>
      <c r="F78" s="145">
        <v>0</v>
      </c>
      <c r="G78" s="155">
        <f>SUM(C78:F78)</f>
        <v>0</v>
      </c>
      <c r="H78" s="144">
        <v>0</v>
      </c>
    </row>
    <row r="79" spans="2:9" x14ac:dyDescent="0.25">
      <c r="B79" s="57" t="s">
        <v>24</v>
      </c>
      <c r="C79" s="145">
        <v>0</v>
      </c>
      <c r="D79" s="145">
        <v>0</v>
      </c>
      <c r="E79" s="145">
        <v>0</v>
      </c>
      <c r="F79" s="145">
        <v>0</v>
      </c>
      <c r="G79" s="155">
        <f t="shared" ref="G79:G80" si="6">SUM(C79:F79)</f>
        <v>0</v>
      </c>
      <c r="H79" s="144">
        <v>0</v>
      </c>
    </row>
    <row r="80" spans="2:9" x14ac:dyDescent="0.25">
      <c r="B80" s="57" t="s">
        <v>25</v>
      </c>
      <c r="C80" s="145">
        <v>0</v>
      </c>
      <c r="D80" s="145">
        <v>0</v>
      </c>
      <c r="E80" s="145">
        <v>0</v>
      </c>
      <c r="F80" s="145">
        <v>0</v>
      </c>
      <c r="G80" s="155">
        <f t="shared" si="6"/>
        <v>0</v>
      </c>
      <c r="H80" s="144">
        <v>0</v>
      </c>
    </row>
    <row r="81" spans="2:9" x14ac:dyDescent="0.25">
      <c r="B81" s="58"/>
      <c r="C81" s="101"/>
      <c r="D81" s="102"/>
      <c r="E81" s="102"/>
      <c r="F81" s="102"/>
      <c r="G81" s="101"/>
      <c r="H81" s="142"/>
    </row>
    <row r="82" spans="2:9" s="2" customFormat="1" ht="14.25" x14ac:dyDescent="0.2">
      <c r="B82" s="139" t="s">
        <v>110</v>
      </c>
      <c r="C82" s="154">
        <f>SUM(C78:C81)</f>
        <v>0</v>
      </c>
      <c r="D82" s="154">
        <f t="shared" ref="D82:H82" si="7">SUM(D78:D81)</f>
        <v>0</v>
      </c>
      <c r="E82" s="154">
        <f t="shared" si="7"/>
        <v>0</v>
      </c>
      <c r="F82" s="154">
        <f t="shared" si="7"/>
        <v>0</v>
      </c>
      <c r="G82" s="154">
        <f t="shared" si="7"/>
        <v>0</v>
      </c>
      <c r="H82" s="154">
        <f t="shared" si="7"/>
        <v>0</v>
      </c>
      <c r="I82" s="158"/>
    </row>
    <row r="83" spans="2:9" x14ac:dyDescent="0.25">
      <c r="B83" s="114"/>
      <c r="C83" s="15"/>
      <c r="D83" s="15"/>
      <c r="E83" s="15"/>
      <c r="F83" s="15"/>
      <c r="G83" s="15"/>
    </row>
    <row r="85" spans="2:9" x14ac:dyDescent="0.25">
      <c r="B85" s="59" t="s">
        <v>266</v>
      </c>
      <c r="C85"/>
      <c r="D85"/>
      <c r="E85"/>
      <c r="F85"/>
      <c r="G85"/>
    </row>
    <row r="86" spans="2:9" ht="15.75" x14ac:dyDescent="0.25">
      <c r="B86" s="30"/>
      <c r="C86"/>
      <c r="D86"/>
      <c r="E86"/>
      <c r="F86"/>
      <c r="G86"/>
    </row>
    <row r="87" spans="2:9" x14ac:dyDescent="0.25">
      <c r="B87" s="58"/>
      <c r="C87" s="98" t="s">
        <v>216</v>
      </c>
      <c r="D87" s="65" t="s">
        <v>217</v>
      </c>
      <c r="E87" s="65" t="s">
        <v>218</v>
      </c>
      <c r="F87" s="65" t="s">
        <v>219</v>
      </c>
      <c r="G87" s="98" t="s">
        <v>239</v>
      </c>
      <c r="H87" s="140" t="s">
        <v>369</v>
      </c>
    </row>
    <row r="88" spans="2:9" x14ac:dyDescent="0.25">
      <c r="B88" s="58"/>
      <c r="C88" s="98" t="s">
        <v>1</v>
      </c>
      <c r="D88" s="65" t="s">
        <v>1</v>
      </c>
      <c r="E88" s="65" t="s">
        <v>1</v>
      </c>
      <c r="F88" s="65" t="s">
        <v>1</v>
      </c>
      <c r="G88" s="98" t="s">
        <v>1</v>
      </c>
      <c r="H88" s="127" t="s">
        <v>1</v>
      </c>
    </row>
    <row r="89" spans="2:9" x14ac:dyDescent="0.25">
      <c r="B89" s="130" t="s">
        <v>26</v>
      </c>
      <c r="C89" s="151">
        <v>0</v>
      </c>
      <c r="D89" s="151">
        <v>0</v>
      </c>
      <c r="E89" s="151">
        <v>0</v>
      </c>
      <c r="F89" s="151">
        <v>0</v>
      </c>
      <c r="G89" s="151">
        <f>SUM(C89:F89)</f>
        <v>0</v>
      </c>
      <c r="H89" s="151">
        <v>0</v>
      </c>
    </row>
    <row r="90" spans="2:9" x14ac:dyDescent="0.25">
      <c r="B90" s="130" t="s">
        <v>27</v>
      </c>
      <c r="C90" s="151">
        <v>2685128</v>
      </c>
      <c r="D90" s="151">
        <v>0</v>
      </c>
      <c r="E90" s="151">
        <v>4783000</v>
      </c>
      <c r="F90" s="151">
        <v>0</v>
      </c>
      <c r="G90" s="151">
        <f t="shared" ref="G90:G96" si="8">SUM(C90:F90)</f>
        <v>7468128</v>
      </c>
      <c r="H90" s="151">
        <v>2670000</v>
      </c>
    </row>
    <row r="91" spans="2:9" x14ac:dyDescent="0.25">
      <c r="B91" s="130" t="s">
        <v>28</v>
      </c>
      <c r="C91" s="151">
        <v>0</v>
      </c>
      <c r="D91" s="151">
        <v>360858</v>
      </c>
      <c r="E91" s="151">
        <v>0</v>
      </c>
      <c r="F91" s="151">
        <v>0</v>
      </c>
      <c r="G91" s="151">
        <f t="shared" si="8"/>
        <v>360858</v>
      </c>
      <c r="H91" s="151">
        <v>455000</v>
      </c>
    </row>
    <row r="92" spans="2:9" x14ac:dyDescent="0.25">
      <c r="B92" s="130" t="s">
        <v>29</v>
      </c>
      <c r="C92" s="151">
        <v>0</v>
      </c>
      <c r="D92" s="151">
        <v>0</v>
      </c>
      <c r="E92" s="151">
        <v>0</v>
      </c>
      <c r="F92" s="151">
        <v>0</v>
      </c>
      <c r="G92" s="151">
        <f t="shared" si="8"/>
        <v>0</v>
      </c>
      <c r="H92" s="151">
        <v>0</v>
      </c>
    </row>
    <row r="93" spans="2:9" x14ac:dyDescent="0.25">
      <c r="B93" s="130" t="s">
        <v>30</v>
      </c>
      <c r="C93" s="151">
        <v>0</v>
      </c>
      <c r="D93" s="151">
        <v>0</v>
      </c>
      <c r="E93" s="151">
        <v>0</v>
      </c>
      <c r="F93" s="151">
        <v>0</v>
      </c>
      <c r="G93" s="151">
        <f t="shared" si="8"/>
        <v>0</v>
      </c>
      <c r="H93" s="151">
        <v>0</v>
      </c>
    </row>
    <row r="94" spans="2:9" x14ac:dyDescent="0.25">
      <c r="B94" s="132" t="s">
        <v>31</v>
      </c>
      <c r="C94" s="151">
        <v>0</v>
      </c>
      <c r="D94" s="151">
        <v>0</v>
      </c>
      <c r="E94" s="151">
        <v>0</v>
      </c>
      <c r="F94" s="151">
        <v>0</v>
      </c>
      <c r="G94" s="151">
        <f t="shared" si="8"/>
        <v>0</v>
      </c>
      <c r="H94" s="151">
        <v>0</v>
      </c>
    </row>
    <row r="95" spans="2:9" x14ac:dyDescent="0.25">
      <c r="B95" s="130" t="s">
        <v>32</v>
      </c>
      <c r="C95" s="151">
        <v>0</v>
      </c>
      <c r="D95" s="151">
        <v>0</v>
      </c>
      <c r="E95" s="151">
        <v>0</v>
      </c>
      <c r="F95" s="151">
        <v>0</v>
      </c>
      <c r="G95" s="151">
        <f t="shared" si="8"/>
        <v>0</v>
      </c>
      <c r="H95" s="151">
        <v>0</v>
      </c>
    </row>
    <row r="96" spans="2:9" x14ac:dyDescent="0.25">
      <c r="B96" s="130" t="s">
        <v>30</v>
      </c>
      <c r="C96" s="151">
        <v>0</v>
      </c>
      <c r="D96" s="151">
        <v>0</v>
      </c>
      <c r="E96" s="151">
        <v>0</v>
      </c>
      <c r="F96" s="151">
        <v>0</v>
      </c>
      <c r="G96" s="151">
        <f t="shared" si="8"/>
        <v>0</v>
      </c>
      <c r="H96" s="151">
        <v>0</v>
      </c>
    </row>
    <row r="97" spans="2:9" s="2" customFormat="1" ht="14.25" x14ac:dyDescent="0.2">
      <c r="B97" s="131" t="s">
        <v>110</v>
      </c>
      <c r="C97" s="153">
        <f>SUM(C89:C96)</f>
        <v>2685128</v>
      </c>
      <c r="D97" s="153">
        <f t="shared" ref="D97:H97" si="9">SUM(D89:D96)</f>
        <v>360858</v>
      </c>
      <c r="E97" s="153">
        <f t="shared" si="9"/>
        <v>4783000</v>
      </c>
      <c r="F97" s="153">
        <f t="shared" si="9"/>
        <v>0</v>
      </c>
      <c r="G97" s="153">
        <f t="shared" si="9"/>
        <v>7828986</v>
      </c>
      <c r="H97" s="153">
        <f t="shared" si="9"/>
        <v>3125000</v>
      </c>
      <c r="I97" s="158"/>
    </row>
    <row r="100" spans="2:9" x14ac:dyDescent="0.25">
      <c r="B100" s="59" t="s">
        <v>273</v>
      </c>
      <c r="C100"/>
      <c r="D100"/>
      <c r="E100"/>
      <c r="F100"/>
      <c r="G100"/>
    </row>
    <row r="101" spans="2:9" x14ac:dyDescent="0.25">
      <c r="B101" s="133"/>
      <c r="C101"/>
      <c r="D101"/>
      <c r="E101"/>
      <c r="F101"/>
      <c r="G101"/>
    </row>
    <row r="102" spans="2:9" x14ac:dyDescent="0.25">
      <c r="B102" s="58"/>
      <c r="C102" s="98" t="s">
        <v>216</v>
      </c>
      <c r="D102" s="65" t="s">
        <v>217</v>
      </c>
      <c r="E102" s="65" t="s">
        <v>218</v>
      </c>
      <c r="F102" s="65" t="s">
        <v>219</v>
      </c>
      <c r="G102" s="98" t="s">
        <v>239</v>
      </c>
      <c r="H102" s="140" t="s">
        <v>369</v>
      </c>
    </row>
    <row r="103" spans="2:9" x14ac:dyDescent="0.25">
      <c r="B103" s="58"/>
      <c r="C103" s="98" t="s">
        <v>1</v>
      </c>
      <c r="D103" s="65" t="s">
        <v>1</v>
      </c>
      <c r="E103" s="65" t="s">
        <v>1</v>
      </c>
      <c r="F103" s="65" t="s">
        <v>1</v>
      </c>
      <c r="G103" s="98" t="s">
        <v>1</v>
      </c>
      <c r="H103" s="127" t="s">
        <v>1</v>
      </c>
    </row>
    <row r="104" spans="2:9" x14ac:dyDescent="0.25">
      <c r="B104" s="94" t="s">
        <v>267</v>
      </c>
      <c r="C104" s="101"/>
      <c r="D104" s="102"/>
      <c r="E104" s="102"/>
      <c r="F104" s="102"/>
      <c r="G104" s="101"/>
      <c r="H104" s="142"/>
    </row>
    <row r="105" spans="2:9" x14ac:dyDescent="0.25">
      <c r="B105" s="57" t="s">
        <v>268</v>
      </c>
      <c r="C105" s="151">
        <v>3000000</v>
      </c>
      <c r="D105" s="151">
        <v>3000000</v>
      </c>
      <c r="E105" s="151">
        <v>3000000</v>
      </c>
      <c r="F105" s="151">
        <v>3000000</v>
      </c>
      <c r="G105" s="151">
        <f>SUM(C105:F105)</f>
        <v>12000000</v>
      </c>
      <c r="H105" s="151">
        <v>15000000</v>
      </c>
    </row>
    <row r="106" spans="2:9" x14ac:dyDescent="0.25">
      <c r="B106" s="57" t="s">
        <v>269</v>
      </c>
      <c r="C106" s="151">
        <v>2500000</v>
      </c>
      <c r="D106" s="151">
        <v>1300000</v>
      </c>
      <c r="E106" s="151">
        <v>3600000</v>
      </c>
      <c r="F106" s="151">
        <v>4000000</v>
      </c>
      <c r="G106" s="151">
        <f t="shared" ref="G106:G109" si="10">SUM(C106:F106)</f>
        <v>11400000</v>
      </c>
      <c r="H106" s="151">
        <v>8500000</v>
      </c>
    </row>
    <row r="107" spans="2:9" x14ac:dyDescent="0.25">
      <c r="B107" s="57" t="s">
        <v>270</v>
      </c>
      <c r="C107" s="151">
        <v>1200000</v>
      </c>
      <c r="D107" s="151">
        <v>3400000</v>
      </c>
      <c r="E107" s="151">
        <v>5300000</v>
      </c>
      <c r="F107" s="151">
        <v>2000000</v>
      </c>
      <c r="G107" s="151">
        <f t="shared" si="10"/>
        <v>11900000</v>
      </c>
      <c r="H107" s="151">
        <v>20000000</v>
      </c>
    </row>
    <row r="108" spans="2:9" x14ac:dyDescent="0.25">
      <c r="B108" s="57" t="s">
        <v>271</v>
      </c>
      <c r="C108" s="151">
        <v>8000000</v>
      </c>
      <c r="D108" s="151">
        <v>8000000</v>
      </c>
      <c r="E108" s="151">
        <v>8000000</v>
      </c>
      <c r="F108" s="151">
        <v>8000000</v>
      </c>
      <c r="G108" s="151">
        <f t="shared" si="10"/>
        <v>32000000</v>
      </c>
      <c r="H108" s="151">
        <v>45000000</v>
      </c>
    </row>
    <row r="109" spans="2:9" x14ac:dyDescent="0.25">
      <c r="B109" s="57" t="s">
        <v>272</v>
      </c>
      <c r="C109" s="151">
        <v>0</v>
      </c>
      <c r="D109" s="151">
        <v>0</v>
      </c>
      <c r="E109" s="151">
        <v>25000000</v>
      </c>
      <c r="F109" s="151">
        <v>0</v>
      </c>
      <c r="G109" s="151">
        <f t="shared" si="10"/>
        <v>25000000</v>
      </c>
      <c r="H109" s="151">
        <v>10000000</v>
      </c>
    </row>
    <row r="110" spans="2:9" s="2" customFormat="1" ht="14.25" x14ac:dyDescent="0.2">
      <c r="B110" s="139" t="s">
        <v>110</v>
      </c>
      <c r="C110" s="153">
        <f>SUM(C105:C109)</f>
        <v>14700000</v>
      </c>
      <c r="D110" s="153">
        <f t="shared" ref="D110:F110" si="11">SUM(D105:D109)</f>
        <v>15700000</v>
      </c>
      <c r="E110" s="153">
        <f t="shared" si="11"/>
        <v>44900000</v>
      </c>
      <c r="F110" s="153">
        <f t="shared" si="11"/>
        <v>17000000</v>
      </c>
      <c r="G110" s="153">
        <f t="shared" ref="G110" si="12">SUM(G105:G109)</f>
        <v>92300000</v>
      </c>
      <c r="H110" s="153">
        <f t="shared" ref="H110" si="13">SUM(H105:H109)</f>
        <v>98500000</v>
      </c>
      <c r="I110" s="158"/>
    </row>
    <row r="112" spans="2:9" x14ac:dyDescent="0.25">
      <c r="B112" s="59" t="s">
        <v>278</v>
      </c>
      <c r="C112"/>
      <c r="D112"/>
      <c r="E112"/>
      <c r="F112"/>
      <c r="G112"/>
    </row>
    <row r="113" spans="2:8" x14ac:dyDescent="0.25">
      <c r="B113" s="59"/>
      <c r="C113"/>
      <c r="D113"/>
      <c r="E113"/>
      <c r="F113"/>
      <c r="G113"/>
    </row>
    <row r="114" spans="2:8" x14ac:dyDescent="0.25">
      <c r="B114" s="262" t="s">
        <v>274</v>
      </c>
      <c r="C114" s="168" t="s">
        <v>275</v>
      </c>
      <c r="D114" s="65" t="s">
        <v>276</v>
      </c>
      <c r="E114" s="65" t="s">
        <v>276</v>
      </c>
      <c r="F114" s="65" t="s">
        <v>275</v>
      </c>
      <c r="G114" s="263" t="s">
        <v>239</v>
      </c>
      <c r="H114" s="263" t="s">
        <v>369</v>
      </c>
    </row>
    <row r="115" spans="2:8" x14ac:dyDescent="0.25">
      <c r="B115" s="262"/>
      <c r="C115" s="168" t="s">
        <v>216</v>
      </c>
      <c r="D115" s="65" t="s">
        <v>217</v>
      </c>
      <c r="E115" s="65" t="s">
        <v>218</v>
      </c>
      <c r="F115" s="65" t="s">
        <v>219</v>
      </c>
      <c r="G115" s="263"/>
      <c r="H115" s="263"/>
    </row>
    <row r="116" spans="2:8" x14ac:dyDescent="0.25">
      <c r="B116" s="58"/>
      <c r="C116" s="168" t="s">
        <v>1</v>
      </c>
      <c r="D116" s="65" t="s">
        <v>1</v>
      </c>
      <c r="E116" s="65" t="s">
        <v>1</v>
      </c>
      <c r="F116" s="65" t="s">
        <v>1</v>
      </c>
      <c r="G116" s="168" t="s">
        <v>1</v>
      </c>
      <c r="H116" s="127" t="s">
        <v>1</v>
      </c>
    </row>
    <row r="117" spans="2:8" x14ac:dyDescent="0.25">
      <c r="B117" s="57" t="s">
        <v>370</v>
      </c>
      <c r="C117" s="151">
        <v>65000000</v>
      </c>
      <c r="D117" s="151">
        <v>15900000</v>
      </c>
      <c r="E117" s="151">
        <v>23000000</v>
      </c>
      <c r="F117" s="151">
        <v>18000000</v>
      </c>
      <c r="G117" s="151">
        <f>SUM(C117:F117)</f>
        <v>121900000</v>
      </c>
      <c r="H117" s="151">
        <v>80000000</v>
      </c>
    </row>
    <row r="118" spans="2:8" x14ac:dyDescent="0.25">
      <c r="B118" s="57" t="s">
        <v>277</v>
      </c>
      <c r="C118" s="151">
        <v>0</v>
      </c>
      <c r="D118" s="151">
        <v>0</v>
      </c>
      <c r="E118" s="151">
        <v>0</v>
      </c>
      <c r="F118" s="151">
        <v>0</v>
      </c>
      <c r="G118" s="151">
        <v>0</v>
      </c>
      <c r="H118" s="151">
        <v>0</v>
      </c>
    </row>
    <row r="119" spans="2:8" x14ac:dyDescent="0.25">
      <c r="B119" s="167" t="s">
        <v>110</v>
      </c>
      <c r="C119" s="151">
        <f>SUM(C117:C118)</f>
        <v>65000000</v>
      </c>
      <c r="D119" s="151">
        <f t="shared" ref="D119:H119" si="14">SUM(D117:D118)</f>
        <v>15900000</v>
      </c>
      <c r="E119" s="151">
        <f t="shared" si="14"/>
        <v>23000000</v>
      </c>
      <c r="F119" s="151">
        <f t="shared" si="14"/>
        <v>18000000</v>
      </c>
      <c r="G119" s="151">
        <f t="shared" si="14"/>
        <v>121900000</v>
      </c>
      <c r="H119" s="151">
        <f t="shared" si="14"/>
        <v>80000000</v>
      </c>
    </row>
    <row r="121" spans="2:8" x14ac:dyDescent="0.25">
      <c r="B121" s="59" t="s">
        <v>382</v>
      </c>
      <c r="C121"/>
      <c r="D121"/>
      <c r="E121"/>
      <c r="F121"/>
      <c r="G121"/>
    </row>
    <row r="122" spans="2:8" x14ac:dyDescent="0.25">
      <c r="B122" s="59"/>
      <c r="C122"/>
      <c r="D122"/>
      <c r="E122"/>
      <c r="F122"/>
      <c r="G122"/>
    </row>
    <row r="123" spans="2:8" x14ac:dyDescent="0.25">
      <c r="B123" s="262"/>
      <c r="C123" s="98" t="s">
        <v>275</v>
      </c>
      <c r="D123" s="65" t="s">
        <v>276</v>
      </c>
      <c r="E123" s="65" t="s">
        <v>276</v>
      </c>
      <c r="F123" s="65" t="s">
        <v>275</v>
      </c>
      <c r="G123" s="263" t="s">
        <v>239</v>
      </c>
      <c r="H123" s="263" t="s">
        <v>369</v>
      </c>
    </row>
    <row r="124" spans="2:8" x14ac:dyDescent="0.25">
      <c r="B124" s="262"/>
      <c r="C124" s="98" t="s">
        <v>216</v>
      </c>
      <c r="D124" s="65" t="s">
        <v>217</v>
      </c>
      <c r="E124" s="65" t="s">
        <v>218</v>
      </c>
      <c r="F124" s="65" t="s">
        <v>219</v>
      </c>
      <c r="G124" s="263"/>
      <c r="H124" s="263"/>
    </row>
    <row r="125" spans="2:8" x14ac:dyDescent="0.25">
      <c r="B125" s="58"/>
      <c r="C125" s="98" t="s">
        <v>1</v>
      </c>
      <c r="D125" s="65" t="s">
        <v>1</v>
      </c>
      <c r="E125" s="65" t="s">
        <v>1</v>
      </c>
      <c r="F125" s="65" t="s">
        <v>1</v>
      </c>
      <c r="G125" s="98" t="s">
        <v>1</v>
      </c>
      <c r="H125" s="127" t="s">
        <v>1</v>
      </c>
    </row>
    <row r="126" spans="2:8" x14ac:dyDescent="0.25">
      <c r="B126" s="174" t="s">
        <v>247</v>
      </c>
      <c r="C126" s="151"/>
      <c r="D126" s="151"/>
      <c r="E126" s="151"/>
      <c r="F126" s="151"/>
      <c r="G126" s="151"/>
      <c r="H126" s="151"/>
    </row>
    <row r="127" spans="2:8" x14ac:dyDescent="0.25">
      <c r="B127" s="94" t="s">
        <v>110</v>
      </c>
      <c r="C127" s="151">
        <f t="shared" ref="C127:H127" si="15">SUM(C126:C126)</f>
        <v>0</v>
      </c>
      <c r="D127" s="151">
        <f t="shared" si="15"/>
        <v>0</v>
      </c>
      <c r="E127" s="151">
        <f t="shared" si="15"/>
        <v>0</v>
      </c>
      <c r="F127" s="151">
        <f t="shared" si="15"/>
        <v>0</v>
      </c>
      <c r="G127" s="151">
        <f t="shared" si="15"/>
        <v>0</v>
      </c>
      <c r="H127" s="151">
        <f t="shared" si="15"/>
        <v>0</v>
      </c>
    </row>
    <row r="130" spans="2:8" x14ac:dyDescent="0.25">
      <c r="B130" s="128" t="s">
        <v>383</v>
      </c>
      <c r="C130"/>
      <c r="D130"/>
      <c r="E130"/>
      <c r="F130"/>
    </row>
    <row r="131" spans="2:8" x14ac:dyDescent="0.25">
      <c r="B131" s="133"/>
      <c r="C131"/>
      <c r="D131"/>
      <c r="E131"/>
      <c r="F131"/>
    </row>
    <row r="132" spans="2:8" x14ac:dyDescent="0.25">
      <c r="B132" s="99"/>
      <c r="C132" s="140" t="s">
        <v>216</v>
      </c>
      <c r="D132" s="65" t="s">
        <v>217</v>
      </c>
      <c r="E132" s="65" t="s">
        <v>218</v>
      </c>
      <c r="F132" s="65" t="s">
        <v>219</v>
      </c>
      <c r="G132" s="140" t="s">
        <v>239</v>
      </c>
      <c r="H132" s="140" t="s">
        <v>369</v>
      </c>
    </row>
    <row r="133" spans="2:8" x14ac:dyDescent="0.25">
      <c r="B133" s="99"/>
      <c r="C133" s="65" t="s">
        <v>1</v>
      </c>
      <c r="D133" s="98" t="s">
        <v>1</v>
      </c>
      <c r="E133" s="65" t="s">
        <v>1</v>
      </c>
      <c r="F133" s="65" t="s">
        <v>1</v>
      </c>
      <c r="G133" s="65" t="s">
        <v>1</v>
      </c>
      <c r="H133" s="65" t="s">
        <v>1</v>
      </c>
    </row>
    <row r="134" spans="2:8" x14ac:dyDescent="0.25">
      <c r="B134" s="115" t="s">
        <v>142</v>
      </c>
      <c r="C134" s="100"/>
      <c r="D134" s="99"/>
      <c r="E134" s="100"/>
      <c r="F134" s="100"/>
      <c r="G134" s="143"/>
      <c r="H134" s="142"/>
    </row>
    <row r="135" spans="2:8" x14ac:dyDescent="0.25">
      <c r="B135" s="116" t="s">
        <v>33</v>
      </c>
      <c r="C135" s="151">
        <v>123008</v>
      </c>
      <c r="D135" s="151">
        <v>120999</v>
      </c>
      <c r="E135" s="151">
        <v>155000</v>
      </c>
      <c r="F135" s="151">
        <v>129344</v>
      </c>
      <c r="G135" s="151">
        <f>SUM(C135:F135)</f>
        <v>528351</v>
      </c>
      <c r="H135" s="151">
        <v>800255</v>
      </c>
    </row>
    <row r="136" spans="2:8" x14ac:dyDescent="0.25">
      <c r="B136" s="116" t="s">
        <v>34</v>
      </c>
      <c r="C136" s="151">
        <v>1469800</v>
      </c>
      <c r="D136" s="151">
        <v>2769000</v>
      </c>
      <c r="E136" s="151">
        <v>760890</v>
      </c>
      <c r="F136" s="151">
        <v>2134000</v>
      </c>
      <c r="G136" s="151">
        <f t="shared" ref="G136:G183" si="16">SUM(C136:F136)</f>
        <v>7133690</v>
      </c>
      <c r="H136" s="151">
        <v>12128000</v>
      </c>
    </row>
    <row r="137" spans="2:8" x14ac:dyDescent="0.25">
      <c r="B137" s="116" t="s">
        <v>35</v>
      </c>
      <c r="C137" s="151">
        <v>36120000</v>
      </c>
      <c r="D137" s="151">
        <v>23890124</v>
      </c>
      <c r="E137" s="151">
        <v>43655900</v>
      </c>
      <c r="F137" s="151">
        <v>23908400</v>
      </c>
      <c r="G137" s="151">
        <f t="shared" si="16"/>
        <v>127574424</v>
      </c>
      <c r="H137" s="151">
        <v>105900125</v>
      </c>
    </row>
    <row r="138" spans="2:8" x14ac:dyDescent="0.25">
      <c r="B138" s="116" t="s">
        <v>36</v>
      </c>
      <c r="C138" s="151">
        <v>8903000</v>
      </c>
      <c r="D138" s="151">
        <v>6588900</v>
      </c>
      <c r="E138" s="151">
        <v>4588000</v>
      </c>
      <c r="F138" s="151">
        <v>8745000</v>
      </c>
      <c r="G138" s="151">
        <f t="shared" si="16"/>
        <v>28824900</v>
      </c>
      <c r="H138" s="151">
        <v>38900466</v>
      </c>
    </row>
    <row r="139" spans="2:8" x14ac:dyDescent="0.25">
      <c r="B139" s="116" t="s">
        <v>37</v>
      </c>
      <c r="C139" s="151">
        <v>2300150</v>
      </c>
      <c r="D139" s="151">
        <v>1568922</v>
      </c>
      <c r="E139" s="151">
        <v>2700912</v>
      </c>
      <c r="F139" s="151">
        <v>1890155</v>
      </c>
      <c r="G139" s="151">
        <f t="shared" si="16"/>
        <v>8460139</v>
      </c>
      <c r="H139" s="151">
        <v>10679000</v>
      </c>
    </row>
    <row r="140" spans="2:8" x14ac:dyDescent="0.25">
      <c r="B140" s="116" t="s">
        <v>38</v>
      </c>
      <c r="C140" s="151">
        <v>12150000</v>
      </c>
      <c r="D140" s="151">
        <v>17900356</v>
      </c>
      <c r="E140" s="151">
        <v>13988000</v>
      </c>
      <c r="F140" s="151">
        <v>10569244</v>
      </c>
      <c r="G140" s="151">
        <f t="shared" si="16"/>
        <v>54607600</v>
      </c>
      <c r="H140" s="151">
        <v>43788000</v>
      </c>
    </row>
    <row r="141" spans="2:8" x14ac:dyDescent="0.25">
      <c r="B141" s="116" t="s">
        <v>39</v>
      </c>
      <c r="C141" s="151">
        <v>25000586</v>
      </c>
      <c r="D141" s="151">
        <v>33763000</v>
      </c>
      <c r="E141" s="151">
        <v>22165799</v>
      </c>
      <c r="F141" s="151">
        <v>18908125</v>
      </c>
      <c r="G141" s="151">
        <f t="shared" si="16"/>
        <v>99837510</v>
      </c>
      <c r="H141" s="151">
        <v>125000234</v>
      </c>
    </row>
    <row r="142" spans="2:8" x14ac:dyDescent="0.25">
      <c r="B142" s="116" t="s">
        <v>40</v>
      </c>
      <c r="C142" s="151">
        <v>450687</v>
      </c>
      <c r="D142" s="151">
        <v>388000</v>
      </c>
      <c r="E142" s="151">
        <v>457899</v>
      </c>
      <c r="F142" s="151">
        <v>543200</v>
      </c>
      <c r="G142" s="151">
        <f t="shared" si="16"/>
        <v>1839786</v>
      </c>
      <c r="H142" s="151">
        <v>556988</v>
      </c>
    </row>
    <row r="143" spans="2:8" x14ac:dyDescent="0.25">
      <c r="B143" s="116" t="s">
        <v>41</v>
      </c>
      <c r="C143" s="151">
        <v>150266</v>
      </c>
      <c r="D143" s="151">
        <v>276000</v>
      </c>
      <c r="E143" s="151">
        <v>128672</v>
      </c>
      <c r="F143" s="151">
        <v>122003</v>
      </c>
      <c r="G143" s="151">
        <f t="shared" si="16"/>
        <v>676941</v>
      </c>
      <c r="H143" s="151">
        <v>326788</v>
      </c>
    </row>
    <row r="144" spans="2:8" x14ac:dyDescent="0.25">
      <c r="B144" s="116" t="s">
        <v>42</v>
      </c>
      <c r="C144" s="151">
        <v>679000</v>
      </c>
      <c r="D144" s="151">
        <v>900235</v>
      </c>
      <c r="E144" s="151">
        <v>987000</v>
      </c>
      <c r="F144" s="151">
        <v>873278</v>
      </c>
      <c r="G144" s="151">
        <f t="shared" si="16"/>
        <v>3439513</v>
      </c>
      <c r="H144" s="151">
        <v>2890035</v>
      </c>
    </row>
    <row r="145" spans="2:8" x14ac:dyDescent="0.25">
      <c r="B145" s="116" t="s">
        <v>282</v>
      </c>
      <c r="C145" s="151">
        <v>0</v>
      </c>
      <c r="D145" s="151">
        <v>0</v>
      </c>
      <c r="E145" s="151">
        <v>0</v>
      </c>
      <c r="F145" s="151">
        <v>0</v>
      </c>
      <c r="G145" s="151">
        <f t="shared" si="16"/>
        <v>0</v>
      </c>
      <c r="H145" s="151">
        <v>0</v>
      </c>
    </row>
    <row r="146" spans="2:8" x14ac:dyDescent="0.25">
      <c r="B146" s="116" t="s">
        <v>283</v>
      </c>
      <c r="C146" s="151">
        <v>5000000</v>
      </c>
      <c r="D146" s="151">
        <v>0</v>
      </c>
      <c r="E146" s="151">
        <v>2300000</v>
      </c>
      <c r="F146" s="151">
        <v>9000000</v>
      </c>
      <c r="G146" s="151">
        <f t="shared" si="16"/>
        <v>16300000</v>
      </c>
      <c r="H146" s="151">
        <v>0</v>
      </c>
    </row>
    <row r="147" spans="2:8" x14ac:dyDescent="0.25">
      <c r="B147" s="116" t="s">
        <v>284</v>
      </c>
      <c r="C147" s="151">
        <v>0</v>
      </c>
      <c r="D147" s="151">
        <v>0</v>
      </c>
      <c r="E147" s="151">
        <v>0</v>
      </c>
      <c r="F147" s="151">
        <v>0</v>
      </c>
      <c r="G147" s="151">
        <f t="shared" si="16"/>
        <v>0</v>
      </c>
      <c r="H147" s="151">
        <v>0</v>
      </c>
    </row>
    <row r="148" spans="2:8" x14ac:dyDescent="0.25">
      <c r="B148" s="116" t="s">
        <v>285</v>
      </c>
      <c r="C148" s="151">
        <v>0</v>
      </c>
      <c r="D148" s="151">
        <v>0</v>
      </c>
      <c r="E148" s="151">
        <v>0</v>
      </c>
      <c r="F148" s="151">
        <v>0</v>
      </c>
      <c r="G148" s="151">
        <f t="shared" si="16"/>
        <v>0</v>
      </c>
      <c r="H148" s="151">
        <v>0</v>
      </c>
    </row>
    <row r="149" spans="2:8" x14ac:dyDescent="0.25">
      <c r="B149" s="116" t="s">
        <v>286</v>
      </c>
      <c r="C149" s="151">
        <v>0</v>
      </c>
      <c r="D149" s="151">
        <v>0</v>
      </c>
      <c r="E149" s="151">
        <v>0</v>
      </c>
      <c r="F149" s="151">
        <v>0</v>
      </c>
      <c r="G149" s="151">
        <f t="shared" si="16"/>
        <v>0</v>
      </c>
      <c r="H149" s="151">
        <v>0</v>
      </c>
    </row>
    <row r="150" spans="2:8" x14ac:dyDescent="0.25">
      <c r="B150" s="116" t="s">
        <v>287</v>
      </c>
      <c r="C150" s="151">
        <v>0</v>
      </c>
      <c r="D150" s="151">
        <v>0</v>
      </c>
      <c r="E150" s="151">
        <v>0</v>
      </c>
      <c r="F150" s="151">
        <v>0</v>
      </c>
      <c r="G150" s="151">
        <f t="shared" si="16"/>
        <v>0</v>
      </c>
      <c r="H150" s="151">
        <v>0</v>
      </c>
    </row>
    <row r="151" spans="2:8" x14ac:dyDescent="0.25">
      <c r="B151" s="116" t="s">
        <v>288</v>
      </c>
      <c r="C151" s="151">
        <v>15780000</v>
      </c>
      <c r="D151" s="151">
        <v>12900020</v>
      </c>
      <c r="E151" s="151">
        <v>17900125</v>
      </c>
      <c r="F151" s="151">
        <v>12900288</v>
      </c>
      <c r="G151" s="151">
        <f t="shared" si="16"/>
        <v>59480433</v>
      </c>
      <c r="H151" s="151">
        <v>60600877</v>
      </c>
    </row>
    <row r="152" spans="2:8" x14ac:dyDescent="0.25">
      <c r="B152" s="116" t="s">
        <v>289</v>
      </c>
      <c r="C152" s="151">
        <v>160250</v>
      </c>
      <c r="D152" s="151">
        <v>128000</v>
      </c>
      <c r="E152" s="151">
        <v>238000</v>
      </c>
      <c r="F152" s="151">
        <v>167000</v>
      </c>
      <c r="G152" s="151">
        <f t="shared" si="16"/>
        <v>693250</v>
      </c>
      <c r="H152" s="151">
        <v>456900</v>
      </c>
    </row>
    <row r="153" spans="2:8" x14ac:dyDescent="0.25">
      <c r="B153" s="116" t="s">
        <v>290</v>
      </c>
      <c r="C153" s="151">
        <v>256097</v>
      </c>
      <c r="D153" s="151">
        <v>378000</v>
      </c>
      <c r="E153" s="151">
        <v>567124</v>
      </c>
      <c r="F153" s="151">
        <v>387598</v>
      </c>
      <c r="G153" s="151">
        <f t="shared" si="16"/>
        <v>1588819</v>
      </c>
      <c r="H153" s="151">
        <v>1298000</v>
      </c>
    </row>
    <row r="154" spans="2:8" x14ac:dyDescent="0.25">
      <c r="B154" s="116" t="s">
        <v>291</v>
      </c>
      <c r="C154" s="151">
        <v>1254900</v>
      </c>
      <c r="D154" s="151">
        <v>2788000</v>
      </c>
      <c r="E154" s="151">
        <v>3568127</v>
      </c>
      <c r="F154" s="151">
        <v>1892000</v>
      </c>
      <c r="G154" s="151">
        <f t="shared" si="16"/>
        <v>9503027</v>
      </c>
      <c r="H154" s="151">
        <v>10567000</v>
      </c>
    </row>
    <row r="155" spans="2:8" x14ac:dyDescent="0.25">
      <c r="B155" s="116" t="s">
        <v>292</v>
      </c>
      <c r="C155" s="151">
        <v>43000124</v>
      </c>
      <c r="D155" s="151">
        <v>27000267</v>
      </c>
      <c r="E155" s="151">
        <v>12988000</v>
      </c>
      <c r="F155" s="151">
        <v>34988000</v>
      </c>
      <c r="G155" s="151">
        <f t="shared" si="16"/>
        <v>117976391</v>
      </c>
      <c r="H155" s="151">
        <v>105789045</v>
      </c>
    </row>
    <row r="156" spans="2:8" x14ac:dyDescent="0.25">
      <c r="B156" s="116" t="s">
        <v>293</v>
      </c>
      <c r="C156" s="151">
        <v>0</v>
      </c>
      <c r="D156" s="151">
        <v>0</v>
      </c>
      <c r="E156" s="151">
        <v>0</v>
      </c>
      <c r="F156" s="151">
        <v>0</v>
      </c>
      <c r="G156" s="151">
        <f t="shared" si="16"/>
        <v>0</v>
      </c>
      <c r="H156" s="151">
        <v>0</v>
      </c>
    </row>
    <row r="157" spans="2:8" x14ac:dyDescent="0.25">
      <c r="B157" s="116" t="s">
        <v>294</v>
      </c>
      <c r="C157" s="151">
        <v>0</v>
      </c>
      <c r="D157" s="151">
        <v>0</v>
      </c>
      <c r="E157" s="151">
        <v>0</v>
      </c>
      <c r="F157" s="151">
        <v>0</v>
      </c>
      <c r="G157" s="151">
        <f t="shared" si="16"/>
        <v>0</v>
      </c>
      <c r="H157" s="151">
        <v>0</v>
      </c>
    </row>
    <row r="158" spans="2:8" x14ac:dyDescent="0.25">
      <c r="B158" s="116" t="s">
        <v>295</v>
      </c>
      <c r="C158" s="151">
        <v>4500000</v>
      </c>
      <c r="D158" s="151">
        <v>6500800</v>
      </c>
      <c r="E158" s="151">
        <v>256000</v>
      </c>
      <c r="F158" s="151">
        <v>3456000</v>
      </c>
      <c r="G158" s="151">
        <f t="shared" si="16"/>
        <v>14712800</v>
      </c>
      <c r="H158" s="151">
        <v>12900355</v>
      </c>
    </row>
    <row r="159" spans="2:8" x14ac:dyDescent="0.25">
      <c r="B159" s="116" t="s">
        <v>185</v>
      </c>
      <c r="C159" s="151">
        <v>735688</v>
      </c>
      <c r="D159" s="151">
        <v>800125</v>
      </c>
      <c r="E159" s="151">
        <v>872000</v>
      </c>
      <c r="F159" s="151">
        <v>735688</v>
      </c>
      <c r="G159" s="151">
        <f t="shared" si="16"/>
        <v>3143501</v>
      </c>
      <c r="H159" s="151">
        <v>1678922</v>
      </c>
    </row>
    <row r="160" spans="2:8" x14ac:dyDescent="0.25">
      <c r="B160" s="116" t="s">
        <v>186</v>
      </c>
      <c r="C160" s="151">
        <v>150000</v>
      </c>
      <c r="D160" s="151">
        <v>150000</v>
      </c>
      <c r="E160" s="151">
        <v>150000</v>
      </c>
      <c r="F160" s="151">
        <v>150000</v>
      </c>
      <c r="G160" s="151">
        <f t="shared" si="16"/>
        <v>600000</v>
      </c>
      <c r="H160" s="151">
        <v>0</v>
      </c>
    </row>
    <row r="161" spans="2:8" x14ac:dyDescent="0.25">
      <c r="B161" s="116" t="s">
        <v>187</v>
      </c>
      <c r="C161" s="151">
        <v>0</v>
      </c>
      <c r="D161" s="151">
        <v>0</v>
      </c>
      <c r="E161" s="151">
        <v>0</v>
      </c>
      <c r="F161" s="151">
        <v>0</v>
      </c>
      <c r="G161" s="151">
        <f t="shared" si="16"/>
        <v>0</v>
      </c>
      <c r="H161" s="151">
        <v>0</v>
      </c>
    </row>
    <row r="162" spans="2:8" x14ac:dyDescent="0.25">
      <c r="B162" s="116" t="s">
        <v>188</v>
      </c>
      <c r="C162" s="151">
        <v>0</v>
      </c>
      <c r="D162" s="151">
        <v>0</v>
      </c>
      <c r="E162" s="151">
        <v>0</v>
      </c>
      <c r="F162" s="151">
        <v>0</v>
      </c>
      <c r="G162" s="151">
        <f t="shared" si="16"/>
        <v>0</v>
      </c>
      <c r="H162" s="151">
        <v>0</v>
      </c>
    </row>
    <row r="163" spans="2:8" x14ac:dyDescent="0.25">
      <c r="B163" s="116" t="s">
        <v>189</v>
      </c>
      <c r="C163" s="151">
        <v>0</v>
      </c>
      <c r="D163" s="151">
        <v>0</v>
      </c>
      <c r="E163" s="151">
        <v>0</v>
      </c>
      <c r="F163" s="151">
        <v>0</v>
      </c>
      <c r="G163" s="151">
        <f t="shared" si="16"/>
        <v>0</v>
      </c>
      <c r="H163" s="151">
        <v>0</v>
      </c>
    </row>
    <row r="164" spans="2:8" x14ac:dyDescent="0.25">
      <c r="B164" s="116" t="s">
        <v>296</v>
      </c>
      <c r="C164" s="151">
        <v>0</v>
      </c>
      <c r="D164" s="151">
        <v>0</v>
      </c>
      <c r="E164" s="151">
        <v>0</v>
      </c>
      <c r="F164" s="151">
        <v>0</v>
      </c>
      <c r="G164" s="151">
        <f t="shared" si="16"/>
        <v>0</v>
      </c>
      <c r="H164" s="151">
        <v>0</v>
      </c>
    </row>
    <row r="165" spans="2:8" x14ac:dyDescent="0.25">
      <c r="B165" s="116" t="s">
        <v>297</v>
      </c>
      <c r="C165" s="151">
        <v>345890</v>
      </c>
      <c r="D165" s="151">
        <v>345890</v>
      </c>
      <c r="E165" s="151">
        <v>345890</v>
      </c>
      <c r="F165" s="151">
        <v>345890</v>
      </c>
      <c r="G165" s="151">
        <f t="shared" si="16"/>
        <v>1383560</v>
      </c>
      <c r="H165" s="151">
        <v>965093</v>
      </c>
    </row>
    <row r="166" spans="2:8" x14ac:dyDescent="0.25">
      <c r="B166" s="116" t="s">
        <v>298</v>
      </c>
      <c r="C166" s="151">
        <v>12878000</v>
      </c>
      <c r="D166" s="151">
        <v>12878000</v>
      </c>
      <c r="E166" s="151">
        <v>12878000</v>
      </c>
      <c r="F166" s="151">
        <v>12878000</v>
      </c>
      <c r="G166" s="151">
        <f t="shared" si="16"/>
        <v>51512000</v>
      </c>
      <c r="H166" s="151">
        <v>55900365</v>
      </c>
    </row>
    <row r="167" spans="2:8" x14ac:dyDescent="0.25">
      <c r="B167" s="116" t="s">
        <v>190</v>
      </c>
      <c r="C167" s="151">
        <v>4655000</v>
      </c>
      <c r="D167" s="151">
        <v>4567000</v>
      </c>
      <c r="E167" s="151">
        <v>4655000</v>
      </c>
      <c r="F167" s="151">
        <v>4655000</v>
      </c>
      <c r="G167" s="151">
        <f t="shared" si="16"/>
        <v>18532000</v>
      </c>
      <c r="H167" s="151">
        <v>17300465</v>
      </c>
    </row>
    <row r="168" spans="2:8" x14ac:dyDescent="0.25">
      <c r="B168" s="116" t="s">
        <v>299</v>
      </c>
      <c r="C168" s="151">
        <v>780000</v>
      </c>
      <c r="D168" s="151">
        <v>893125</v>
      </c>
      <c r="E168" s="151">
        <v>760125</v>
      </c>
      <c r="F168" s="151">
        <v>780000</v>
      </c>
      <c r="G168" s="151">
        <f t="shared" si="16"/>
        <v>3213250</v>
      </c>
      <c r="H168" s="151">
        <v>4890455</v>
      </c>
    </row>
    <row r="169" spans="2:8" x14ac:dyDescent="0.25">
      <c r="B169" s="116" t="s">
        <v>300</v>
      </c>
      <c r="C169" s="151">
        <v>1200800</v>
      </c>
      <c r="D169" s="151">
        <v>1200800</v>
      </c>
      <c r="E169" s="151">
        <v>1200800</v>
      </c>
      <c r="F169" s="151">
        <v>1200800</v>
      </c>
      <c r="G169" s="151">
        <f t="shared" si="16"/>
        <v>4803200</v>
      </c>
      <c r="H169" s="151">
        <v>5670288</v>
      </c>
    </row>
    <row r="170" spans="2:8" x14ac:dyDescent="0.25">
      <c r="B170" s="116" t="s">
        <v>301</v>
      </c>
      <c r="C170" s="151">
        <v>0</v>
      </c>
      <c r="D170" s="151">
        <v>0</v>
      </c>
      <c r="E170" s="151">
        <v>0</v>
      </c>
      <c r="F170" s="151">
        <v>0</v>
      </c>
      <c r="G170" s="151">
        <f t="shared" si="16"/>
        <v>0</v>
      </c>
      <c r="H170" s="151">
        <v>0</v>
      </c>
    </row>
    <row r="171" spans="2:8" x14ac:dyDescent="0.25">
      <c r="B171" s="116" t="s">
        <v>302</v>
      </c>
      <c r="C171" s="151">
        <v>0</v>
      </c>
      <c r="D171" s="151">
        <v>0</v>
      </c>
      <c r="E171" s="151">
        <v>0</v>
      </c>
      <c r="F171" s="151">
        <v>0</v>
      </c>
      <c r="G171" s="151">
        <f t="shared" si="16"/>
        <v>0</v>
      </c>
      <c r="H171" s="151">
        <v>0</v>
      </c>
    </row>
    <row r="172" spans="2:8" x14ac:dyDescent="0.25">
      <c r="B172" s="116" t="s">
        <v>303</v>
      </c>
      <c r="C172" s="151">
        <v>13900845</v>
      </c>
      <c r="D172" s="151">
        <v>13900845</v>
      </c>
      <c r="E172" s="151">
        <v>13900845</v>
      </c>
      <c r="F172" s="151">
        <v>13900845</v>
      </c>
      <c r="G172" s="151">
        <f t="shared" si="16"/>
        <v>55603380</v>
      </c>
      <c r="H172" s="151">
        <v>98244765</v>
      </c>
    </row>
    <row r="173" spans="2:8" x14ac:dyDescent="0.25">
      <c r="B173" s="116" t="s">
        <v>304</v>
      </c>
      <c r="C173" s="151">
        <v>569000</v>
      </c>
      <c r="D173" s="151">
        <v>569000</v>
      </c>
      <c r="E173" s="151">
        <v>569000</v>
      </c>
      <c r="F173" s="151">
        <v>569000</v>
      </c>
      <c r="G173" s="151">
        <f t="shared" si="16"/>
        <v>2276000</v>
      </c>
      <c r="H173" s="151">
        <v>1983266</v>
      </c>
    </row>
    <row r="174" spans="2:8" x14ac:dyDescent="0.25">
      <c r="B174" s="116" t="s">
        <v>305</v>
      </c>
      <c r="C174" s="151">
        <v>356000</v>
      </c>
      <c r="D174" s="151">
        <v>356000</v>
      </c>
      <c r="E174" s="151">
        <v>498233</v>
      </c>
      <c r="F174" s="151">
        <v>356000</v>
      </c>
      <c r="G174" s="151">
        <f t="shared" si="16"/>
        <v>1566233</v>
      </c>
      <c r="H174" s="151">
        <v>1200345</v>
      </c>
    </row>
    <row r="175" spans="2:8" x14ac:dyDescent="0.25">
      <c r="B175" s="116" t="s">
        <v>306</v>
      </c>
      <c r="C175" s="151">
        <v>896125</v>
      </c>
      <c r="D175" s="151">
        <v>896125</v>
      </c>
      <c r="E175" s="151">
        <v>896125</v>
      </c>
      <c r="F175" s="151">
        <v>896125</v>
      </c>
      <c r="G175" s="151">
        <f t="shared" si="16"/>
        <v>3584500</v>
      </c>
      <c r="H175" s="151">
        <v>2335788</v>
      </c>
    </row>
    <row r="176" spans="2:8" x14ac:dyDescent="0.25">
      <c r="B176" s="116" t="s">
        <v>307</v>
      </c>
      <c r="C176" s="151">
        <v>2678000</v>
      </c>
      <c r="D176" s="151">
        <v>2678000</v>
      </c>
      <c r="E176" s="151">
        <v>2678000</v>
      </c>
      <c r="F176" s="151">
        <v>2678000</v>
      </c>
      <c r="G176" s="151">
        <f t="shared" si="16"/>
        <v>10712000</v>
      </c>
      <c r="H176" s="151">
        <v>7355490</v>
      </c>
    </row>
    <row r="177" spans="2:9" x14ac:dyDescent="0.25">
      <c r="B177" s="116" t="s">
        <v>308</v>
      </c>
      <c r="C177" s="151">
        <v>5600000</v>
      </c>
      <c r="D177" s="151">
        <v>5600000</v>
      </c>
      <c r="E177" s="151">
        <v>5600000</v>
      </c>
      <c r="F177" s="151">
        <v>5600000</v>
      </c>
      <c r="G177" s="151">
        <f t="shared" si="16"/>
        <v>22400000</v>
      </c>
      <c r="H177" s="151">
        <v>18677890</v>
      </c>
    </row>
    <row r="178" spans="2:9" x14ac:dyDescent="0.25">
      <c r="B178" s="116" t="s">
        <v>309</v>
      </c>
      <c r="C178" s="151">
        <v>0</v>
      </c>
      <c r="D178" s="151">
        <v>0</v>
      </c>
      <c r="E178" s="151">
        <v>0</v>
      </c>
      <c r="F178" s="151">
        <v>0</v>
      </c>
      <c r="G178" s="151">
        <f t="shared" si="16"/>
        <v>0</v>
      </c>
      <c r="H178" s="151">
        <v>0</v>
      </c>
    </row>
    <row r="179" spans="2:9" x14ac:dyDescent="0.25">
      <c r="B179" s="116" t="s">
        <v>310</v>
      </c>
      <c r="C179" s="151">
        <v>5687000</v>
      </c>
      <c r="D179" s="151">
        <v>5687000</v>
      </c>
      <c r="E179" s="151">
        <v>5687000</v>
      </c>
      <c r="F179" s="151">
        <v>5687000</v>
      </c>
      <c r="G179" s="151">
        <f t="shared" si="16"/>
        <v>22748000</v>
      </c>
      <c r="H179" s="151">
        <v>15678200</v>
      </c>
    </row>
    <row r="180" spans="2:9" x14ac:dyDescent="0.25">
      <c r="B180" s="116" t="s">
        <v>311</v>
      </c>
      <c r="C180" s="151">
        <v>0</v>
      </c>
      <c r="D180" s="151">
        <v>0</v>
      </c>
      <c r="E180" s="151">
        <v>0</v>
      </c>
      <c r="F180" s="151">
        <v>0</v>
      </c>
      <c r="G180" s="151">
        <f t="shared" si="16"/>
        <v>0</v>
      </c>
      <c r="H180" s="151">
        <v>0</v>
      </c>
    </row>
    <row r="181" spans="2:9" x14ac:dyDescent="0.25">
      <c r="B181" s="116" t="s">
        <v>43</v>
      </c>
      <c r="C181" s="151">
        <v>4690000</v>
      </c>
      <c r="D181" s="151">
        <v>4690000</v>
      </c>
      <c r="E181" s="151">
        <v>4690000</v>
      </c>
      <c r="F181" s="151">
        <v>4690000</v>
      </c>
      <c r="G181" s="151">
        <f t="shared" si="16"/>
        <v>18760000</v>
      </c>
      <c r="H181" s="151">
        <v>15245988</v>
      </c>
    </row>
    <row r="182" spans="2:9" x14ac:dyDescent="0.25">
      <c r="B182" s="116" t="s">
        <v>44</v>
      </c>
      <c r="C182" s="151">
        <v>0</v>
      </c>
      <c r="D182" s="151">
        <v>0</v>
      </c>
      <c r="E182" s="151">
        <v>0</v>
      </c>
      <c r="F182" s="151">
        <v>0</v>
      </c>
      <c r="G182" s="151">
        <f t="shared" si="16"/>
        <v>0</v>
      </c>
      <c r="H182" s="151">
        <v>0</v>
      </c>
    </row>
    <row r="183" spans="2:9" x14ac:dyDescent="0.25">
      <c r="B183" s="116" t="s">
        <v>312</v>
      </c>
      <c r="C183" s="151">
        <v>0</v>
      </c>
      <c r="D183" s="151">
        <v>0</v>
      </c>
      <c r="E183" s="151">
        <v>0</v>
      </c>
      <c r="F183" s="151">
        <v>0</v>
      </c>
      <c r="G183" s="151">
        <f t="shared" si="16"/>
        <v>0</v>
      </c>
      <c r="H183" s="151">
        <v>0</v>
      </c>
    </row>
    <row r="184" spans="2:9" s="2" customFormat="1" ht="14.25" x14ac:dyDescent="0.2">
      <c r="B184" s="115" t="s">
        <v>116</v>
      </c>
      <c r="C184" s="153">
        <f>SUM(C135:C183)</f>
        <v>212420216</v>
      </c>
      <c r="D184" s="153">
        <f t="shared" ref="D184:H184" si="17">SUM(D135:D183)</f>
        <v>193072533</v>
      </c>
      <c r="E184" s="153">
        <f t="shared" si="17"/>
        <v>182786466</v>
      </c>
      <c r="F184" s="153">
        <f t="shared" si="17"/>
        <v>185735983</v>
      </c>
      <c r="G184" s="153">
        <f t="shared" si="17"/>
        <v>774015198</v>
      </c>
      <c r="H184" s="153">
        <f t="shared" si="17"/>
        <v>779709388</v>
      </c>
      <c r="I184" s="158"/>
    </row>
    <row r="187" spans="2:9" x14ac:dyDescent="0.25">
      <c r="B187" s="59" t="s">
        <v>384</v>
      </c>
      <c r="C187"/>
      <c r="D187"/>
      <c r="E187"/>
      <c r="F187"/>
      <c r="G187"/>
    </row>
    <row r="188" spans="2:9" x14ac:dyDescent="0.25">
      <c r="B188" s="92"/>
      <c r="C188"/>
      <c r="D188"/>
      <c r="E188"/>
      <c r="F188"/>
      <c r="G188"/>
    </row>
    <row r="189" spans="2:9" x14ac:dyDescent="0.25">
      <c r="B189" s="58"/>
      <c r="C189" s="98" t="s">
        <v>216</v>
      </c>
      <c r="D189" s="65" t="s">
        <v>217</v>
      </c>
      <c r="E189" s="65" t="s">
        <v>218</v>
      </c>
      <c r="F189" s="65" t="s">
        <v>219</v>
      </c>
      <c r="G189" s="98" t="s">
        <v>239</v>
      </c>
      <c r="H189" s="140" t="s">
        <v>369</v>
      </c>
    </row>
    <row r="190" spans="2:9" x14ac:dyDescent="0.25">
      <c r="B190" s="58"/>
      <c r="C190" s="98" t="s">
        <v>1</v>
      </c>
      <c r="D190" s="65" t="s">
        <v>1</v>
      </c>
      <c r="E190" s="65" t="s">
        <v>1</v>
      </c>
      <c r="F190" s="65" t="s">
        <v>1</v>
      </c>
      <c r="G190" s="98" t="s">
        <v>1</v>
      </c>
      <c r="H190" s="65" t="s">
        <v>1</v>
      </c>
    </row>
    <row r="191" spans="2:9" x14ac:dyDescent="0.25">
      <c r="B191" s="57" t="s">
        <v>313</v>
      </c>
      <c r="C191" s="151">
        <v>0</v>
      </c>
      <c r="D191" s="151">
        <v>0</v>
      </c>
      <c r="E191" s="151">
        <v>0</v>
      </c>
      <c r="F191" s="151">
        <v>73238900</v>
      </c>
      <c r="G191" s="151">
        <f>SUM(C191:F191)</f>
        <v>73238900</v>
      </c>
      <c r="H191" s="151">
        <v>238765000</v>
      </c>
    </row>
    <row r="192" spans="2:9" s="2" customFormat="1" ht="14.25" x14ac:dyDescent="0.2">
      <c r="B192" s="139" t="s">
        <v>110</v>
      </c>
      <c r="C192" s="153">
        <f>SUM(C191)</f>
        <v>0</v>
      </c>
      <c r="D192" s="153">
        <f t="shared" ref="D192:H192" si="18">SUM(D191)</f>
        <v>0</v>
      </c>
      <c r="E192" s="153">
        <f t="shared" si="18"/>
        <v>0</v>
      </c>
      <c r="F192" s="153">
        <f t="shared" si="18"/>
        <v>73238900</v>
      </c>
      <c r="G192" s="153">
        <f t="shared" si="18"/>
        <v>73238900</v>
      </c>
      <c r="H192" s="153">
        <f t="shared" si="18"/>
        <v>238765000</v>
      </c>
      <c r="I192" s="158"/>
    </row>
    <row r="195" spans="2:8" x14ac:dyDescent="0.25">
      <c r="B195" s="59" t="s">
        <v>385</v>
      </c>
      <c r="C195"/>
      <c r="D195"/>
      <c r="E195"/>
      <c r="F195"/>
      <c r="G195"/>
    </row>
    <row r="196" spans="2:8" ht="15.75" x14ac:dyDescent="0.25">
      <c r="B196" s="30"/>
      <c r="C196"/>
      <c r="D196"/>
      <c r="E196"/>
      <c r="F196"/>
      <c r="G196"/>
    </row>
    <row r="197" spans="2:8" x14ac:dyDescent="0.25">
      <c r="B197" s="58"/>
      <c r="C197" s="98" t="s">
        <v>216</v>
      </c>
      <c r="D197" s="65" t="s">
        <v>217</v>
      </c>
      <c r="E197" s="65" t="s">
        <v>218</v>
      </c>
      <c r="F197" s="98" t="s">
        <v>219</v>
      </c>
      <c r="G197" s="65" t="s">
        <v>239</v>
      </c>
      <c r="H197" s="140" t="s">
        <v>369</v>
      </c>
    </row>
    <row r="198" spans="2:8" x14ac:dyDescent="0.25">
      <c r="B198" s="58"/>
      <c r="C198" s="98" t="s">
        <v>1</v>
      </c>
      <c r="D198" s="65" t="s">
        <v>1</v>
      </c>
      <c r="E198" s="65" t="s">
        <v>1</v>
      </c>
      <c r="F198" s="98" t="s">
        <v>1</v>
      </c>
      <c r="G198" s="65" t="s">
        <v>1</v>
      </c>
      <c r="H198" s="65" t="s">
        <v>1</v>
      </c>
    </row>
    <row r="199" spans="2:8" x14ac:dyDescent="0.25">
      <c r="B199" s="57" t="s">
        <v>45</v>
      </c>
      <c r="C199" s="151">
        <v>530000000</v>
      </c>
      <c r="D199" s="151">
        <v>530000000</v>
      </c>
      <c r="E199" s="151">
        <v>530000000</v>
      </c>
      <c r="F199" s="151">
        <v>530000000</v>
      </c>
      <c r="G199" s="151">
        <f>SUM(C199:F199)</f>
        <v>2120000000</v>
      </c>
      <c r="H199" s="151">
        <v>850000000</v>
      </c>
    </row>
    <row r="200" spans="2:8" x14ac:dyDescent="0.25">
      <c r="B200" s="57" t="s">
        <v>46</v>
      </c>
      <c r="C200" s="151">
        <v>4380125</v>
      </c>
      <c r="D200" s="151">
        <v>4380125</v>
      </c>
      <c r="E200" s="151">
        <v>4380125</v>
      </c>
      <c r="F200" s="151">
        <v>4380125</v>
      </c>
      <c r="G200" s="151">
        <f t="shared" ref="G200:G208" si="19">SUM(C200:F200)</f>
        <v>17520500</v>
      </c>
      <c r="H200" s="151">
        <v>12568000</v>
      </c>
    </row>
    <row r="201" spans="2:8" x14ac:dyDescent="0.25">
      <c r="B201" s="57" t="s">
        <v>47</v>
      </c>
      <c r="C201" s="151">
        <v>33450000</v>
      </c>
      <c r="D201" s="151">
        <v>33450000</v>
      </c>
      <c r="E201" s="151">
        <v>33450000</v>
      </c>
      <c r="F201" s="151">
        <v>33450000</v>
      </c>
      <c r="G201" s="151">
        <f t="shared" si="19"/>
        <v>133800000</v>
      </c>
      <c r="H201" s="151">
        <v>102560266</v>
      </c>
    </row>
    <row r="202" spans="2:8" x14ac:dyDescent="0.25">
      <c r="B202" s="57" t="s">
        <v>48</v>
      </c>
      <c r="C202" s="151">
        <v>2785000</v>
      </c>
      <c r="D202" s="151">
        <v>2785000</v>
      </c>
      <c r="E202" s="151">
        <v>2785000</v>
      </c>
      <c r="F202" s="151">
        <v>2785000</v>
      </c>
      <c r="G202" s="151">
        <f t="shared" si="19"/>
        <v>11140000</v>
      </c>
      <c r="H202" s="151">
        <v>8366500</v>
      </c>
    </row>
    <row r="203" spans="2:8" x14ac:dyDescent="0.25">
      <c r="B203" s="57" t="s">
        <v>49</v>
      </c>
      <c r="C203" s="151">
        <v>0</v>
      </c>
      <c r="D203" s="151">
        <v>0</v>
      </c>
      <c r="E203" s="151">
        <v>0</v>
      </c>
      <c r="F203" s="151">
        <v>0</v>
      </c>
      <c r="G203" s="151">
        <f t="shared" si="19"/>
        <v>0</v>
      </c>
      <c r="H203" s="151">
        <v>0</v>
      </c>
    </row>
    <row r="204" spans="2:8" x14ac:dyDescent="0.25">
      <c r="B204" s="57" t="s">
        <v>5</v>
      </c>
      <c r="C204" s="151">
        <v>53000000</v>
      </c>
      <c r="D204" s="151">
        <v>53000000</v>
      </c>
      <c r="E204" s="151">
        <v>53000000</v>
      </c>
      <c r="F204" s="151">
        <v>53000000</v>
      </c>
      <c r="G204" s="151">
        <f t="shared" si="19"/>
        <v>212000000</v>
      </c>
      <c r="H204" s="151">
        <v>85000000</v>
      </c>
    </row>
    <row r="205" spans="2:8" x14ac:dyDescent="0.25">
      <c r="B205" s="57" t="s">
        <v>51</v>
      </c>
      <c r="C205" s="151">
        <v>18238000</v>
      </c>
      <c r="D205" s="151">
        <v>18238000</v>
      </c>
      <c r="E205" s="151">
        <v>18238000</v>
      </c>
      <c r="F205" s="151">
        <v>18238000</v>
      </c>
      <c r="G205" s="151">
        <f t="shared" si="19"/>
        <v>72952000</v>
      </c>
      <c r="H205" s="151">
        <v>62900578</v>
      </c>
    </row>
    <row r="206" spans="2:8" x14ac:dyDescent="0.25">
      <c r="B206" s="57" t="s">
        <v>52</v>
      </c>
      <c r="C206" s="151">
        <v>9872000</v>
      </c>
      <c r="D206" s="151">
        <v>9872000</v>
      </c>
      <c r="E206" s="151">
        <v>9872000</v>
      </c>
      <c r="F206" s="151">
        <v>9872000</v>
      </c>
      <c r="G206" s="151">
        <f t="shared" si="19"/>
        <v>39488000</v>
      </c>
      <c r="H206" s="151">
        <v>22700387</v>
      </c>
    </row>
    <row r="207" spans="2:8" x14ac:dyDescent="0.25">
      <c r="B207" s="57" t="s">
        <v>53</v>
      </c>
      <c r="C207" s="151">
        <v>0</v>
      </c>
      <c r="D207" s="151">
        <v>0</v>
      </c>
      <c r="E207" s="151">
        <v>0</v>
      </c>
      <c r="F207" s="151">
        <v>0</v>
      </c>
      <c r="G207" s="151">
        <f t="shared" si="19"/>
        <v>0</v>
      </c>
      <c r="H207" s="151">
        <v>0</v>
      </c>
    </row>
    <row r="208" spans="2:8" x14ac:dyDescent="0.25">
      <c r="B208" s="57" t="s">
        <v>50</v>
      </c>
      <c r="C208" s="151">
        <v>3458000</v>
      </c>
      <c r="D208" s="151">
        <v>3458000</v>
      </c>
      <c r="E208" s="151">
        <v>3458000</v>
      </c>
      <c r="F208" s="151">
        <v>3458000</v>
      </c>
      <c r="G208" s="151">
        <f t="shared" si="19"/>
        <v>13832000</v>
      </c>
      <c r="H208" s="151">
        <v>8465000</v>
      </c>
    </row>
    <row r="209" spans="2:9" s="2" customFormat="1" ht="14.25" x14ac:dyDescent="0.2">
      <c r="B209" s="139" t="s">
        <v>110</v>
      </c>
      <c r="C209" s="153">
        <f>SUM(C199:C208)</f>
        <v>655183125</v>
      </c>
      <c r="D209" s="153">
        <f t="shared" ref="D209:G209" si="20">SUM(D199:D208)</f>
        <v>655183125</v>
      </c>
      <c r="E209" s="153">
        <f t="shared" si="20"/>
        <v>655183125</v>
      </c>
      <c r="F209" s="153">
        <f t="shared" si="20"/>
        <v>655183125</v>
      </c>
      <c r="G209" s="153">
        <f t="shared" si="20"/>
        <v>2620732500</v>
      </c>
      <c r="H209" s="153">
        <f>SUM(H199:H208)</f>
        <v>1152560731</v>
      </c>
      <c r="I209" s="158"/>
    </row>
    <row r="212" spans="2:9" x14ac:dyDescent="0.25">
      <c r="B212" s="128" t="s">
        <v>386</v>
      </c>
      <c r="C212"/>
      <c r="D212"/>
      <c r="E212"/>
      <c r="F212"/>
      <c r="G212"/>
    </row>
    <row r="213" spans="2:9" x14ac:dyDescent="0.25">
      <c r="B213" s="133"/>
      <c r="C213"/>
      <c r="D213"/>
      <c r="E213"/>
      <c r="F213"/>
      <c r="G213"/>
    </row>
    <row r="214" spans="2:9" x14ac:dyDescent="0.25">
      <c r="B214" s="58"/>
      <c r="C214" s="98" t="s">
        <v>216</v>
      </c>
      <c r="D214" s="65" t="s">
        <v>217</v>
      </c>
      <c r="E214" s="65" t="s">
        <v>218</v>
      </c>
      <c r="F214" s="65" t="s">
        <v>219</v>
      </c>
      <c r="G214" s="98" t="s">
        <v>239</v>
      </c>
      <c r="H214" s="140" t="s">
        <v>369</v>
      </c>
    </row>
    <row r="215" spans="2:9" x14ac:dyDescent="0.25">
      <c r="B215" s="58"/>
      <c r="C215" s="98" t="s">
        <v>1</v>
      </c>
      <c r="D215" s="65" t="s">
        <v>1</v>
      </c>
      <c r="E215" s="65" t="s">
        <v>1</v>
      </c>
      <c r="F215" s="65" t="s">
        <v>1</v>
      </c>
      <c r="G215" s="98" t="s">
        <v>1</v>
      </c>
      <c r="H215" s="65" t="s">
        <v>1</v>
      </c>
    </row>
    <row r="216" spans="2:9" x14ac:dyDescent="0.25">
      <c r="B216" s="57" t="s">
        <v>54</v>
      </c>
      <c r="C216" s="151">
        <v>135000</v>
      </c>
      <c r="D216" s="151">
        <v>135000</v>
      </c>
      <c r="E216" s="151">
        <v>135000</v>
      </c>
      <c r="F216" s="151">
        <v>135000</v>
      </c>
      <c r="G216" s="151">
        <f>SUM(C216:F216)</f>
        <v>540000</v>
      </c>
      <c r="H216" s="151">
        <v>359000</v>
      </c>
    </row>
    <row r="217" spans="2:9" x14ac:dyDescent="0.25">
      <c r="B217" s="57" t="s">
        <v>55</v>
      </c>
      <c r="C217" s="151">
        <v>55000</v>
      </c>
      <c r="D217" s="151">
        <v>55000</v>
      </c>
      <c r="E217" s="151">
        <v>55000</v>
      </c>
      <c r="F217" s="151">
        <v>55000</v>
      </c>
      <c r="G217" s="151">
        <f t="shared" ref="G217:G229" si="21">SUM(C217:F217)</f>
        <v>220000</v>
      </c>
      <c r="H217" s="151">
        <v>120000</v>
      </c>
    </row>
    <row r="218" spans="2:9" x14ac:dyDescent="0.25">
      <c r="B218" s="57" t="s">
        <v>56</v>
      </c>
      <c r="C218" s="151">
        <v>4590000</v>
      </c>
      <c r="D218" s="151">
        <v>1267800</v>
      </c>
      <c r="E218" s="151">
        <v>4590000</v>
      </c>
      <c r="F218" s="151">
        <v>4590000</v>
      </c>
      <c r="G218" s="151">
        <f t="shared" si="21"/>
        <v>15037800</v>
      </c>
      <c r="H218" s="151">
        <v>17890322</v>
      </c>
    </row>
    <row r="219" spans="2:9" x14ac:dyDescent="0.25">
      <c r="B219" s="57" t="s">
        <v>57</v>
      </c>
      <c r="C219" s="151">
        <v>3450000</v>
      </c>
      <c r="D219" s="151">
        <v>2763000</v>
      </c>
      <c r="E219" s="151">
        <v>1567290</v>
      </c>
      <c r="F219" s="151">
        <v>2780127</v>
      </c>
      <c r="G219" s="151">
        <f t="shared" si="21"/>
        <v>10560417</v>
      </c>
      <c r="H219" s="151">
        <v>12788900</v>
      </c>
    </row>
    <row r="220" spans="2:9" x14ac:dyDescent="0.25">
      <c r="B220" s="57" t="s">
        <v>58</v>
      </c>
      <c r="C220" s="151">
        <v>26890</v>
      </c>
      <c r="D220" s="151">
        <v>26890</v>
      </c>
      <c r="E220" s="151">
        <v>26890</v>
      </c>
      <c r="F220" s="151">
        <v>26890</v>
      </c>
      <c r="G220" s="151">
        <f t="shared" si="21"/>
        <v>107560</v>
      </c>
      <c r="H220" s="151">
        <v>100239</v>
      </c>
    </row>
    <row r="221" spans="2:9" x14ac:dyDescent="0.25">
      <c r="B221" s="57" t="s">
        <v>59</v>
      </c>
      <c r="C221" s="151">
        <v>0</v>
      </c>
      <c r="D221" s="151">
        <v>0</v>
      </c>
      <c r="E221" s="151">
        <v>0</v>
      </c>
      <c r="F221" s="151">
        <v>0</v>
      </c>
      <c r="G221" s="151">
        <f t="shared" si="21"/>
        <v>0</v>
      </c>
      <c r="H221" s="151">
        <v>0</v>
      </c>
    </row>
    <row r="222" spans="2:9" x14ac:dyDescent="0.25">
      <c r="B222" s="57" t="s">
        <v>60</v>
      </c>
      <c r="C222" s="151">
        <v>678000</v>
      </c>
      <c r="D222" s="151">
        <v>678000</v>
      </c>
      <c r="E222" s="151">
        <v>678000</v>
      </c>
      <c r="F222" s="151">
        <v>678000</v>
      </c>
      <c r="G222" s="151">
        <f t="shared" si="21"/>
        <v>2712000</v>
      </c>
      <c r="H222" s="151">
        <v>3556700</v>
      </c>
    </row>
    <row r="223" spans="2:9" x14ac:dyDescent="0.25">
      <c r="B223" s="57" t="s">
        <v>61</v>
      </c>
      <c r="C223" s="151">
        <v>102987</v>
      </c>
      <c r="D223" s="151">
        <v>102987</v>
      </c>
      <c r="E223" s="151">
        <v>102987</v>
      </c>
      <c r="F223" s="151">
        <v>102987</v>
      </c>
      <c r="G223" s="151">
        <f t="shared" si="21"/>
        <v>411948</v>
      </c>
      <c r="H223" s="151">
        <v>298000</v>
      </c>
    </row>
    <row r="224" spans="2:9" x14ac:dyDescent="0.25">
      <c r="B224" s="57" t="s">
        <v>62</v>
      </c>
      <c r="C224" s="151">
        <v>150000</v>
      </c>
      <c r="D224" s="151">
        <v>120000</v>
      </c>
      <c r="E224" s="151">
        <v>102000</v>
      </c>
      <c r="F224" s="151">
        <v>67000</v>
      </c>
      <c r="G224" s="151">
        <f t="shared" si="21"/>
        <v>439000</v>
      </c>
      <c r="H224" s="151">
        <v>234700</v>
      </c>
    </row>
    <row r="225" spans="2:9" x14ac:dyDescent="0.25">
      <c r="B225" s="57" t="s">
        <v>314</v>
      </c>
      <c r="C225" s="151">
        <v>467000</v>
      </c>
      <c r="D225" s="151">
        <v>467000</v>
      </c>
      <c r="E225" s="151">
        <v>467000</v>
      </c>
      <c r="F225" s="151">
        <v>467000</v>
      </c>
      <c r="G225" s="151">
        <f t="shared" si="21"/>
        <v>1868000</v>
      </c>
      <c r="H225" s="151">
        <v>126000</v>
      </c>
    </row>
    <row r="226" spans="2:9" x14ac:dyDescent="0.25">
      <c r="B226" s="57" t="s">
        <v>63</v>
      </c>
      <c r="C226" s="151">
        <v>256988</v>
      </c>
      <c r="D226" s="151">
        <v>256988</v>
      </c>
      <c r="E226" s="151">
        <v>256988</v>
      </c>
      <c r="F226" s="151">
        <v>256988</v>
      </c>
      <c r="G226" s="151">
        <f t="shared" si="21"/>
        <v>1027952</v>
      </c>
      <c r="H226" s="151">
        <v>893125</v>
      </c>
    </row>
    <row r="227" spans="2:9" x14ac:dyDescent="0.25">
      <c r="B227" s="57" t="s">
        <v>64</v>
      </c>
      <c r="C227" s="151">
        <v>689000</v>
      </c>
      <c r="D227" s="151">
        <v>689000</v>
      </c>
      <c r="E227" s="151">
        <v>689000</v>
      </c>
      <c r="F227" s="151">
        <v>689000</v>
      </c>
      <c r="G227" s="151">
        <f t="shared" si="21"/>
        <v>2756000</v>
      </c>
      <c r="H227" s="151">
        <v>365900</v>
      </c>
    </row>
    <row r="228" spans="2:9" x14ac:dyDescent="0.25">
      <c r="B228" s="57" t="s">
        <v>65</v>
      </c>
      <c r="C228" s="151">
        <v>256893</v>
      </c>
      <c r="D228" s="151">
        <v>256893</v>
      </c>
      <c r="E228" s="151">
        <v>256893</v>
      </c>
      <c r="F228" s="151">
        <v>256893</v>
      </c>
      <c r="G228" s="151">
        <f t="shared" si="21"/>
        <v>1027572</v>
      </c>
      <c r="H228" s="151">
        <v>803480</v>
      </c>
    </row>
    <row r="229" spans="2:9" x14ac:dyDescent="0.25">
      <c r="B229" s="57" t="s">
        <v>66</v>
      </c>
      <c r="C229" s="151">
        <v>437980</v>
      </c>
      <c r="D229" s="151">
        <v>437980</v>
      </c>
      <c r="E229" s="151">
        <v>437980</v>
      </c>
      <c r="F229" s="151">
        <v>437980</v>
      </c>
      <c r="G229" s="151">
        <f t="shared" si="21"/>
        <v>1751920</v>
      </c>
      <c r="H229" s="151">
        <v>782100</v>
      </c>
    </row>
    <row r="230" spans="2:9" x14ac:dyDescent="0.25">
      <c r="B230" s="58"/>
      <c r="C230" s="161"/>
      <c r="D230" s="152"/>
      <c r="E230" s="152"/>
      <c r="F230" s="152"/>
      <c r="G230" s="161"/>
      <c r="H230" s="142"/>
    </row>
    <row r="231" spans="2:9" s="2" customFormat="1" ht="14.25" x14ac:dyDescent="0.2">
      <c r="B231" s="139" t="s">
        <v>110</v>
      </c>
      <c r="C231" s="153">
        <f>SUM(C216:C230)</f>
        <v>11295738</v>
      </c>
      <c r="D231" s="153">
        <f t="shared" ref="D231:F231" si="22">SUM(D216:D230)</f>
        <v>7256538</v>
      </c>
      <c r="E231" s="153">
        <f t="shared" si="22"/>
        <v>9365028</v>
      </c>
      <c r="F231" s="153">
        <f t="shared" si="22"/>
        <v>10542865</v>
      </c>
      <c r="G231" s="153">
        <f t="shared" ref="G231" si="23">SUM(G216:G230)</f>
        <v>38460169</v>
      </c>
      <c r="H231" s="153">
        <f t="shared" ref="H231" si="24">SUM(H216:H230)</f>
        <v>38318466</v>
      </c>
      <c r="I231" s="158"/>
    </row>
    <row r="234" spans="2:9" x14ac:dyDescent="0.25">
      <c r="B234" s="128" t="s">
        <v>387</v>
      </c>
      <c r="C234"/>
      <c r="D234"/>
      <c r="E234"/>
      <c r="F234"/>
      <c r="G234"/>
    </row>
    <row r="235" spans="2:9" x14ac:dyDescent="0.25">
      <c r="B235" s="133"/>
      <c r="C235"/>
      <c r="D235"/>
      <c r="E235"/>
      <c r="F235"/>
      <c r="G235"/>
    </row>
    <row r="236" spans="2:9" x14ac:dyDescent="0.25">
      <c r="B236" s="58"/>
      <c r="C236" s="98" t="s">
        <v>216</v>
      </c>
      <c r="D236" s="65" t="s">
        <v>217</v>
      </c>
      <c r="E236" s="65" t="s">
        <v>218</v>
      </c>
      <c r="F236" s="65" t="s">
        <v>219</v>
      </c>
      <c r="G236" s="98" t="s">
        <v>239</v>
      </c>
      <c r="H236" s="140" t="s">
        <v>369</v>
      </c>
    </row>
    <row r="237" spans="2:9" x14ac:dyDescent="0.25">
      <c r="B237" s="58"/>
      <c r="C237" s="98" t="s">
        <v>1</v>
      </c>
      <c r="D237" s="65" t="s">
        <v>1</v>
      </c>
      <c r="E237" s="65" t="s">
        <v>1</v>
      </c>
      <c r="F237" s="65" t="s">
        <v>1</v>
      </c>
      <c r="G237" s="98" t="s">
        <v>1</v>
      </c>
      <c r="H237" s="65" t="s">
        <v>1</v>
      </c>
    </row>
    <row r="238" spans="2:9" x14ac:dyDescent="0.25">
      <c r="B238" s="141" t="s">
        <v>315</v>
      </c>
      <c r="C238" s="151">
        <v>0</v>
      </c>
      <c r="D238" s="151">
        <v>0</v>
      </c>
      <c r="E238" s="151">
        <v>0</v>
      </c>
      <c r="F238" s="151">
        <v>0</v>
      </c>
      <c r="G238" s="151">
        <f>SUM(C238:F238)</f>
        <v>0</v>
      </c>
      <c r="H238" s="151">
        <v>0</v>
      </c>
    </row>
    <row r="239" spans="2:9" x14ac:dyDescent="0.25">
      <c r="B239" s="141" t="s">
        <v>363</v>
      </c>
      <c r="C239" s="151">
        <v>7500000</v>
      </c>
      <c r="D239" s="151">
        <v>7500000</v>
      </c>
      <c r="E239" s="151">
        <v>7500000</v>
      </c>
      <c r="F239" s="151">
        <v>7500000</v>
      </c>
      <c r="G239" s="151">
        <f t="shared" ref="G239:G242" si="25">SUM(C239:F239)</f>
        <v>30000000</v>
      </c>
      <c r="H239" s="151">
        <v>22000000</v>
      </c>
    </row>
    <row r="240" spans="2:9" x14ac:dyDescent="0.25">
      <c r="B240" s="141" t="s">
        <v>316</v>
      </c>
      <c r="C240" s="151">
        <v>0</v>
      </c>
      <c r="D240" s="151">
        <v>0</v>
      </c>
      <c r="E240" s="151">
        <v>0</v>
      </c>
      <c r="F240" s="151">
        <v>0</v>
      </c>
      <c r="G240" s="151">
        <f t="shared" si="25"/>
        <v>0</v>
      </c>
      <c r="H240" s="151">
        <v>0</v>
      </c>
    </row>
    <row r="241" spans="2:9" x14ac:dyDescent="0.25">
      <c r="B241" s="141" t="s">
        <v>193</v>
      </c>
      <c r="C241" s="151">
        <v>0</v>
      </c>
      <c r="D241" s="151">
        <v>0</v>
      </c>
      <c r="E241" s="151">
        <v>0</v>
      </c>
      <c r="F241" s="151">
        <v>0</v>
      </c>
      <c r="G241" s="151">
        <f t="shared" si="25"/>
        <v>0</v>
      </c>
      <c r="H241" s="151">
        <v>0</v>
      </c>
    </row>
    <row r="242" spans="2:9" x14ac:dyDescent="0.25">
      <c r="B242" s="57" t="s">
        <v>364</v>
      </c>
      <c r="C242" s="151">
        <v>0</v>
      </c>
      <c r="D242" s="151">
        <v>0</v>
      </c>
      <c r="E242" s="151">
        <v>0</v>
      </c>
      <c r="F242" s="151">
        <v>0</v>
      </c>
      <c r="G242" s="151">
        <f t="shared" si="25"/>
        <v>0</v>
      </c>
      <c r="H242" s="151">
        <v>0</v>
      </c>
    </row>
    <row r="243" spans="2:9" s="2" customFormat="1" ht="14.25" x14ac:dyDescent="0.2">
      <c r="B243" s="139" t="s">
        <v>110</v>
      </c>
      <c r="C243" s="153">
        <f>SUM(C238:C242)</f>
        <v>7500000</v>
      </c>
      <c r="D243" s="153">
        <f t="shared" ref="D243:H243" si="26">SUM(D238:D242)</f>
        <v>7500000</v>
      </c>
      <c r="E243" s="153">
        <f t="shared" si="26"/>
        <v>7500000</v>
      </c>
      <c r="F243" s="153">
        <f t="shared" si="26"/>
        <v>7500000</v>
      </c>
      <c r="G243" s="153">
        <f t="shared" si="26"/>
        <v>30000000</v>
      </c>
      <c r="H243" s="153">
        <f t="shared" si="26"/>
        <v>22000000</v>
      </c>
      <c r="I243" s="158"/>
    </row>
    <row r="246" spans="2:9" x14ac:dyDescent="0.25">
      <c r="B246" s="128" t="s">
        <v>388</v>
      </c>
      <c r="C246"/>
      <c r="D246"/>
      <c r="E246"/>
      <c r="F246"/>
      <c r="G246"/>
    </row>
    <row r="247" spans="2:9" x14ac:dyDescent="0.25">
      <c r="B247" s="135"/>
      <c r="C247"/>
      <c r="D247"/>
      <c r="E247"/>
      <c r="F247"/>
      <c r="G247"/>
    </row>
    <row r="248" spans="2:9" x14ac:dyDescent="0.25">
      <c r="B248" s="94" t="s">
        <v>111</v>
      </c>
      <c r="C248" s="98" t="s">
        <v>216</v>
      </c>
      <c r="D248" s="98" t="s">
        <v>217</v>
      </c>
      <c r="E248" s="65" t="s">
        <v>218</v>
      </c>
      <c r="F248" s="65" t="s">
        <v>219</v>
      </c>
      <c r="G248" s="65" t="s">
        <v>239</v>
      </c>
      <c r="H248" s="140" t="s">
        <v>369</v>
      </c>
    </row>
    <row r="249" spans="2:9" x14ac:dyDescent="0.25">
      <c r="B249" s="58"/>
      <c r="C249" s="98" t="s">
        <v>1</v>
      </c>
      <c r="D249" s="98" t="s">
        <v>1</v>
      </c>
      <c r="E249" s="65" t="s">
        <v>1</v>
      </c>
      <c r="F249" s="65" t="s">
        <v>1</v>
      </c>
      <c r="G249" s="65" t="s">
        <v>1</v>
      </c>
      <c r="H249" s="65" t="s">
        <v>1</v>
      </c>
    </row>
    <row r="250" spans="2:9" x14ac:dyDescent="0.25">
      <c r="B250" s="57" t="s">
        <v>114</v>
      </c>
      <c r="C250" s="151"/>
      <c r="D250" s="151"/>
      <c r="E250" s="151"/>
      <c r="F250" s="151"/>
      <c r="G250" s="151"/>
      <c r="H250" s="151"/>
    </row>
    <row r="251" spans="2:9" x14ac:dyDescent="0.25">
      <c r="B251" s="66" t="s">
        <v>131</v>
      </c>
      <c r="C251" s="151"/>
      <c r="D251" s="151"/>
      <c r="E251" s="151"/>
      <c r="F251" s="151"/>
      <c r="G251" s="151"/>
      <c r="H251" s="151"/>
    </row>
    <row r="252" spans="2:9" x14ac:dyDescent="0.25">
      <c r="B252" s="57" t="s">
        <v>371</v>
      </c>
      <c r="C252" s="151">
        <v>2500000</v>
      </c>
      <c r="D252" s="151">
        <v>8000000</v>
      </c>
      <c r="E252" s="151">
        <v>12000000</v>
      </c>
      <c r="F252" s="151">
        <v>8000000</v>
      </c>
      <c r="G252" s="151">
        <f>SUM(C252:F252)</f>
        <v>30500000</v>
      </c>
      <c r="H252" s="151">
        <v>25000000</v>
      </c>
    </row>
    <row r="253" spans="2:9" x14ac:dyDescent="0.25">
      <c r="B253" s="58"/>
      <c r="C253" s="151"/>
      <c r="D253" s="151"/>
      <c r="E253" s="151"/>
      <c r="F253" s="151"/>
      <c r="G253" s="151"/>
      <c r="H253" s="151"/>
    </row>
    <row r="254" spans="2:9" x14ac:dyDescent="0.25">
      <c r="B254" s="57" t="s">
        <v>115</v>
      </c>
      <c r="C254" s="151"/>
      <c r="D254" s="151"/>
      <c r="E254" s="151"/>
      <c r="F254" s="151"/>
      <c r="G254" s="151"/>
      <c r="H254" s="151"/>
    </row>
    <row r="255" spans="2:9" x14ac:dyDescent="0.25">
      <c r="B255" s="66" t="s">
        <v>131</v>
      </c>
      <c r="C255" s="151"/>
      <c r="D255" s="151"/>
      <c r="E255" s="151"/>
      <c r="F255" s="151"/>
      <c r="G255" s="151"/>
      <c r="H255" s="151"/>
    </row>
    <row r="256" spans="2:9" x14ac:dyDescent="0.25">
      <c r="B256" s="57" t="s">
        <v>372</v>
      </c>
      <c r="C256" s="151">
        <v>3000000</v>
      </c>
      <c r="D256" s="151">
        <v>2000000</v>
      </c>
      <c r="E256" s="151">
        <v>8500000</v>
      </c>
      <c r="F256" s="151">
        <v>2500000</v>
      </c>
      <c r="G256" s="151">
        <f>SUM(C256:F256)</f>
        <v>16000000</v>
      </c>
      <c r="H256" s="151">
        <v>12000000</v>
      </c>
    </row>
    <row r="257" spans="2:9" x14ac:dyDescent="0.25">
      <c r="B257" s="58"/>
      <c r="C257" s="151"/>
      <c r="D257" s="151"/>
      <c r="E257" s="151"/>
      <c r="F257" s="151"/>
      <c r="G257" s="151"/>
      <c r="H257" s="151"/>
    </row>
    <row r="258" spans="2:9" s="2" customFormat="1" ht="14.25" x14ac:dyDescent="0.2">
      <c r="B258" s="139" t="s">
        <v>116</v>
      </c>
      <c r="C258" s="153">
        <f>SUM(C250:C257)</f>
        <v>5500000</v>
      </c>
      <c r="D258" s="153">
        <f t="shared" ref="D258:H258" si="27">SUM(D250:D257)</f>
        <v>10000000</v>
      </c>
      <c r="E258" s="153">
        <f t="shared" si="27"/>
        <v>20500000</v>
      </c>
      <c r="F258" s="153">
        <f t="shared" si="27"/>
        <v>10500000</v>
      </c>
      <c r="G258" s="153">
        <f t="shared" si="27"/>
        <v>46500000</v>
      </c>
      <c r="H258" s="153">
        <f t="shared" si="27"/>
        <v>37000000</v>
      </c>
      <c r="I258" s="158"/>
    </row>
    <row r="261" spans="2:9" x14ac:dyDescent="0.25">
      <c r="B261" s="128" t="s">
        <v>389</v>
      </c>
      <c r="C261"/>
      <c r="D261"/>
      <c r="E261"/>
      <c r="F261"/>
      <c r="G261"/>
    </row>
    <row r="262" spans="2:9" x14ac:dyDescent="0.25">
      <c r="B262" s="114"/>
      <c r="C262"/>
      <c r="D262"/>
      <c r="E262"/>
      <c r="F262"/>
      <c r="G262"/>
    </row>
    <row r="263" spans="2:9" x14ac:dyDescent="0.25">
      <c r="B263" s="94" t="s">
        <v>111</v>
      </c>
      <c r="C263" s="98" t="s">
        <v>216</v>
      </c>
      <c r="D263" s="65" t="s">
        <v>217</v>
      </c>
      <c r="E263" s="65" t="s">
        <v>218</v>
      </c>
      <c r="F263" s="65" t="s">
        <v>219</v>
      </c>
      <c r="G263" s="98" t="s">
        <v>239</v>
      </c>
      <c r="H263" s="140" t="s">
        <v>369</v>
      </c>
    </row>
    <row r="264" spans="2:9" x14ac:dyDescent="0.25">
      <c r="B264" s="58"/>
      <c r="C264" s="98" t="s">
        <v>1</v>
      </c>
      <c r="D264" s="65" t="s">
        <v>1</v>
      </c>
      <c r="E264" s="65" t="s">
        <v>1</v>
      </c>
      <c r="F264" s="65" t="s">
        <v>1</v>
      </c>
      <c r="G264" s="98" t="s">
        <v>1</v>
      </c>
      <c r="H264" s="65" t="s">
        <v>1</v>
      </c>
    </row>
    <row r="265" spans="2:9" x14ac:dyDescent="0.25">
      <c r="B265" s="57" t="s">
        <v>317</v>
      </c>
      <c r="C265" s="151"/>
      <c r="D265" s="151"/>
      <c r="E265" s="151"/>
      <c r="F265" s="151"/>
      <c r="G265" s="151"/>
      <c r="H265" s="142"/>
    </row>
    <row r="266" spans="2:9" x14ac:dyDescent="0.25">
      <c r="B266" s="57" t="s">
        <v>130</v>
      </c>
      <c r="C266" s="151">
        <v>0</v>
      </c>
      <c r="D266" s="151">
        <v>0</v>
      </c>
      <c r="E266" s="151">
        <v>0</v>
      </c>
      <c r="F266" s="151">
        <v>0</v>
      </c>
      <c r="G266" s="151">
        <f>SUM(C266:F266)</f>
        <v>0</v>
      </c>
      <c r="H266" s="151">
        <v>0</v>
      </c>
    </row>
    <row r="267" spans="2:9" x14ac:dyDescent="0.25">
      <c r="B267" s="58"/>
      <c r="C267" s="151"/>
      <c r="D267" s="151"/>
      <c r="E267" s="151"/>
      <c r="F267" s="151"/>
      <c r="G267" s="151"/>
      <c r="H267" s="151"/>
    </row>
    <row r="268" spans="2:9" x14ac:dyDescent="0.25">
      <c r="B268" s="57" t="s">
        <v>318</v>
      </c>
      <c r="C268" s="151"/>
      <c r="D268" s="151"/>
      <c r="E268" s="151"/>
      <c r="F268" s="151"/>
      <c r="G268" s="151"/>
      <c r="H268" s="151"/>
    </row>
    <row r="269" spans="2:9" x14ac:dyDescent="0.25">
      <c r="B269" s="57" t="s">
        <v>374</v>
      </c>
      <c r="C269" s="151">
        <v>120000000</v>
      </c>
      <c r="D269" s="151">
        <v>180000000</v>
      </c>
      <c r="E269" s="151">
        <v>150000000</v>
      </c>
      <c r="F269" s="151">
        <v>250000000</v>
      </c>
      <c r="G269" s="151">
        <f>SUM(C269:F269)</f>
        <v>700000000</v>
      </c>
      <c r="H269" s="151">
        <v>350000000</v>
      </c>
    </row>
    <row r="270" spans="2:9" x14ac:dyDescent="0.25">
      <c r="B270" s="57" t="s">
        <v>191</v>
      </c>
      <c r="C270" s="151">
        <v>0</v>
      </c>
      <c r="D270" s="151">
        <v>0</v>
      </c>
      <c r="E270" s="151">
        <v>0</v>
      </c>
      <c r="F270" s="151">
        <v>0</v>
      </c>
      <c r="G270" s="151">
        <f>SUM(C270:F270)</f>
        <v>0</v>
      </c>
      <c r="H270" s="151">
        <v>0</v>
      </c>
    </row>
    <row r="271" spans="2:9" x14ac:dyDescent="0.25">
      <c r="B271" s="58"/>
      <c r="C271" s="151"/>
      <c r="D271" s="151"/>
      <c r="E271" s="151"/>
      <c r="F271" s="151"/>
      <c r="G271" s="151"/>
      <c r="H271" s="151"/>
    </row>
    <row r="272" spans="2:9" x14ac:dyDescent="0.25">
      <c r="B272" s="94" t="s">
        <v>116</v>
      </c>
      <c r="C272" s="151">
        <f>SUM(C265:C271)</f>
        <v>120000000</v>
      </c>
      <c r="D272" s="151">
        <f t="shared" ref="D272:H272" si="28">SUM(D265:D271)</f>
        <v>180000000</v>
      </c>
      <c r="E272" s="151">
        <f t="shared" si="28"/>
        <v>150000000</v>
      </c>
      <c r="F272" s="151">
        <f t="shared" si="28"/>
        <v>250000000</v>
      </c>
      <c r="G272" s="151">
        <f t="shared" si="28"/>
        <v>700000000</v>
      </c>
      <c r="H272" s="151">
        <f t="shared" si="28"/>
        <v>350000000</v>
      </c>
    </row>
    <row r="275" spans="2:8" x14ac:dyDescent="0.25">
      <c r="B275" s="128" t="s">
        <v>390</v>
      </c>
      <c r="C275"/>
      <c r="D275"/>
      <c r="E275"/>
      <c r="F275"/>
      <c r="G275"/>
    </row>
    <row r="276" spans="2:8" x14ac:dyDescent="0.25">
      <c r="B276" s="133"/>
      <c r="C276"/>
      <c r="D276"/>
      <c r="E276"/>
      <c r="F276"/>
      <c r="G276"/>
    </row>
    <row r="277" spans="2:8" x14ac:dyDescent="0.25">
      <c r="B277" s="58"/>
      <c r="C277" s="98" t="s">
        <v>216</v>
      </c>
      <c r="D277" s="65" t="s">
        <v>217</v>
      </c>
      <c r="E277" s="65" t="s">
        <v>218</v>
      </c>
      <c r="F277" s="65" t="s">
        <v>219</v>
      </c>
      <c r="G277" s="98" t="s">
        <v>239</v>
      </c>
      <c r="H277" s="140" t="s">
        <v>369</v>
      </c>
    </row>
    <row r="278" spans="2:8" x14ac:dyDescent="0.25">
      <c r="B278" s="58"/>
      <c r="C278" s="98" t="s">
        <v>1</v>
      </c>
      <c r="D278" s="65" t="s">
        <v>1</v>
      </c>
      <c r="E278" s="65" t="s">
        <v>1</v>
      </c>
      <c r="F278" s="65" t="s">
        <v>1</v>
      </c>
      <c r="G278" s="98" t="s">
        <v>1</v>
      </c>
      <c r="H278" s="65" t="s">
        <v>1</v>
      </c>
    </row>
    <row r="279" spans="2:8" x14ac:dyDescent="0.25">
      <c r="B279" s="57" t="s">
        <v>67</v>
      </c>
      <c r="C279" s="151">
        <v>850000</v>
      </c>
      <c r="D279" s="151">
        <v>345000</v>
      </c>
      <c r="E279" s="151">
        <v>600000</v>
      </c>
      <c r="F279" s="151">
        <v>120000</v>
      </c>
      <c r="G279" s="151">
        <f>SUM(C279:F279)</f>
        <v>1915000</v>
      </c>
      <c r="H279" s="151">
        <v>2014000</v>
      </c>
    </row>
    <row r="280" spans="2:8" x14ac:dyDescent="0.25">
      <c r="B280" s="57" t="s">
        <v>68</v>
      </c>
      <c r="C280" s="151">
        <v>0</v>
      </c>
      <c r="D280" s="151">
        <v>0</v>
      </c>
      <c r="E280" s="151">
        <v>0</v>
      </c>
      <c r="F280" s="151">
        <v>0</v>
      </c>
      <c r="G280" s="151">
        <f t="shared" ref="G280:G283" si="29">SUM(C280:F280)</f>
        <v>0</v>
      </c>
      <c r="H280" s="151">
        <v>0</v>
      </c>
    </row>
    <row r="281" spans="2:8" x14ac:dyDescent="0.25">
      <c r="B281" s="57" t="s">
        <v>69</v>
      </c>
      <c r="C281" s="151">
        <v>120000</v>
      </c>
      <c r="D281" s="151">
        <v>450000</v>
      </c>
      <c r="E281" s="151">
        <v>233000</v>
      </c>
      <c r="F281" s="151">
        <v>100000</v>
      </c>
      <c r="G281" s="151">
        <f t="shared" si="29"/>
        <v>903000</v>
      </c>
      <c r="H281" s="151">
        <v>500000</v>
      </c>
    </row>
    <row r="282" spans="2:8" x14ac:dyDescent="0.25">
      <c r="B282" s="57" t="s">
        <v>319</v>
      </c>
      <c r="C282" s="151">
        <v>0</v>
      </c>
      <c r="D282" s="151">
        <v>0</v>
      </c>
      <c r="E282" s="151">
        <v>0</v>
      </c>
      <c r="F282" s="151">
        <v>0</v>
      </c>
      <c r="G282" s="151">
        <f t="shared" si="29"/>
        <v>0</v>
      </c>
      <c r="H282" s="151">
        <v>0</v>
      </c>
    </row>
    <row r="283" spans="2:8" x14ac:dyDescent="0.25">
      <c r="B283" s="57" t="s">
        <v>70</v>
      </c>
      <c r="C283" s="151">
        <v>0</v>
      </c>
      <c r="D283" s="151">
        <v>0</v>
      </c>
      <c r="E283" s="151">
        <v>0</v>
      </c>
      <c r="F283" s="151">
        <v>0</v>
      </c>
      <c r="G283" s="151">
        <f t="shared" si="29"/>
        <v>0</v>
      </c>
      <c r="H283" s="151">
        <v>0</v>
      </c>
    </row>
    <row r="284" spans="2:8" x14ac:dyDescent="0.25">
      <c r="B284" s="58"/>
      <c r="C284" s="99"/>
      <c r="D284" s="100"/>
      <c r="E284" s="100"/>
      <c r="F284" s="100"/>
      <c r="G284" s="99"/>
      <c r="H284" s="142"/>
    </row>
    <row r="285" spans="2:8" x14ac:dyDescent="0.25">
      <c r="B285" s="94" t="s">
        <v>110</v>
      </c>
      <c r="C285" s="162">
        <f>SUM(C279:C284)</f>
        <v>970000</v>
      </c>
      <c r="D285" s="162">
        <f t="shared" ref="D285:H285" si="30">SUM(D279:D284)</f>
        <v>795000</v>
      </c>
      <c r="E285" s="162">
        <f t="shared" si="30"/>
        <v>833000</v>
      </c>
      <c r="F285" s="162">
        <f t="shared" si="30"/>
        <v>220000</v>
      </c>
      <c r="G285" s="162">
        <f t="shared" si="30"/>
        <v>2818000</v>
      </c>
      <c r="H285" s="162">
        <f t="shared" si="30"/>
        <v>2514000</v>
      </c>
    </row>
    <row r="288" spans="2:8" x14ac:dyDescent="0.25">
      <c r="B288" s="128" t="s">
        <v>391</v>
      </c>
      <c r="C288"/>
      <c r="D288"/>
      <c r="E288"/>
      <c r="F288"/>
      <c r="G288"/>
    </row>
    <row r="289" spans="2:9" x14ac:dyDescent="0.25">
      <c r="B289" s="133"/>
      <c r="C289"/>
      <c r="D289"/>
      <c r="E289"/>
      <c r="F289"/>
      <c r="G289"/>
    </row>
    <row r="290" spans="2:9" x14ac:dyDescent="0.25">
      <c r="B290" s="58"/>
      <c r="C290" s="98" t="s">
        <v>216</v>
      </c>
      <c r="D290" s="65" t="s">
        <v>217</v>
      </c>
      <c r="E290" s="65" t="s">
        <v>218</v>
      </c>
      <c r="F290" s="65" t="s">
        <v>219</v>
      </c>
      <c r="G290" s="98" t="s">
        <v>239</v>
      </c>
      <c r="H290" s="140" t="s">
        <v>369</v>
      </c>
    </row>
    <row r="291" spans="2:9" x14ac:dyDescent="0.25">
      <c r="B291" s="58"/>
      <c r="C291" s="98" t="s">
        <v>1</v>
      </c>
      <c r="D291" s="65" t="s">
        <v>1</v>
      </c>
      <c r="E291" s="65" t="s">
        <v>1</v>
      </c>
      <c r="F291" s="65" t="s">
        <v>1</v>
      </c>
      <c r="G291" s="98" t="s">
        <v>1</v>
      </c>
      <c r="H291" s="65" t="s">
        <v>1</v>
      </c>
    </row>
    <row r="292" spans="2:9" x14ac:dyDescent="0.25">
      <c r="B292" s="57" t="s">
        <v>71</v>
      </c>
      <c r="C292" s="151">
        <v>300000</v>
      </c>
      <c r="D292" s="151">
        <v>250000</v>
      </c>
      <c r="E292" s="151">
        <v>356000</v>
      </c>
      <c r="F292" s="151">
        <v>433000</v>
      </c>
      <c r="G292" s="151">
        <f>SUM(C292:F292)</f>
        <v>1339000</v>
      </c>
      <c r="H292" s="151"/>
    </row>
    <row r="293" spans="2:9" x14ac:dyDescent="0.25">
      <c r="B293" s="57" t="s">
        <v>72</v>
      </c>
      <c r="C293" s="151">
        <v>0</v>
      </c>
      <c r="D293" s="151">
        <v>0</v>
      </c>
      <c r="E293" s="151">
        <v>0</v>
      </c>
      <c r="F293" s="151">
        <v>0</v>
      </c>
      <c r="G293" s="151">
        <f t="shared" ref="G293:G294" si="31">SUM(C293:F293)</f>
        <v>0</v>
      </c>
      <c r="H293" s="151"/>
    </row>
    <row r="294" spans="2:9" x14ac:dyDescent="0.25">
      <c r="B294" s="57" t="s">
        <v>73</v>
      </c>
      <c r="C294" s="151">
        <v>0</v>
      </c>
      <c r="D294" s="151">
        <v>0</v>
      </c>
      <c r="E294" s="151">
        <v>0</v>
      </c>
      <c r="F294" s="151">
        <v>0</v>
      </c>
      <c r="G294" s="151">
        <f t="shared" si="31"/>
        <v>0</v>
      </c>
      <c r="H294" s="151"/>
    </row>
    <row r="295" spans="2:9" x14ac:dyDescent="0.25">
      <c r="B295" s="58"/>
      <c r="C295" s="151"/>
      <c r="D295" s="151"/>
      <c r="E295" s="151"/>
      <c r="F295" s="151"/>
      <c r="G295" s="151"/>
      <c r="H295" s="151"/>
    </row>
    <row r="296" spans="2:9" s="2" customFormat="1" ht="14.25" x14ac:dyDescent="0.2">
      <c r="B296" s="139" t="s">
        <v>110</v>
      </c>
      <c r="C296" s="153">
        <f>SUM(C292:C295)</f>
        <v>300000</v>
      </c>
      <c r="D296" s="153">
        <f t="shared" ref="D296:H296" si="32">SUM(D292:D295)</f>
        <v>250000</v>
      </c>
      <c r="E296" s="153">
        <f t="shared" si="32"/>
        <v>356000</v>
      </c>
      <c r="F296" s="153">
        <f t="shared" si="32"/>
        <v>433000</v>
      </c>
      <c r="G296" s="153">
        <f t="shared" si="32"/>
        <v>1339000</v>
      </c>
      <c r="H296" s="153">
        <f t="shared" si="32"/>
        <v>0</v>
      </c>
      <c r="I296" s="158"/>
    </row>
    <row r="297" spans="2:9" x14ac:dyDescent="0.25">
      <c r="B297" s="135" t="s">
        <v>263</v>
      </c>
      <c r="C297"/>
      <c r="D297"/>
      <c r="E297"/>
      <c r="F297"/>
      <c r="G297"/>
    </row>
    <row r="299" spans="2:9" x14ac:dyDescent="0.25">
      <c r="B299" s="128" t="s">
        <v>392</v>
      </c>
      <c r="C299"/>
      <c r="D299"/>
      <c r="E299"/>
      <c r="F299"/>
      <c r="G299"/>
    </row>
    <row r="300" spans="2:9" ht="15.75" x14ac:dyDescent="0.25">
      <c r="B300" s="30"/>
      <c r="C300"/>
      <c r="D300"/>
      <c r="E300"/>
      <c r="F300"/>
      <c r="G300"/>
    </row>
    <row r="301" spans="2:9" x14ac:dyDescent="0.25">
      <c r="B301" s="94"/>
      <c r="C301" s="98" t="s">
        <v>216</v>
      </c>
      <c r="D301" s="65" t="s">
        <v>217</v>
      </c>
      <c r="E301" s="65" t="s">
        <v>218</v>
      </c>
      <c r="F301" s="65" t="s">
        <v>219</v>
      </c>
      <c r="G301" s="98" t="s">
        <v>239</v>
      </c>
      <c r="H301" s="140" t="s">
        <v>369</v>
      </c>
    </row>
    <row r="302" spans="2:9" x14ac:dyDescent="0.25">
      <c r="B302" s="94" t="s">
        <v>123</v>
      </c>
      <c r="C302" s="98" t="s">
        <v>1</v>
      </c>
      <c r="D302" s="65" t="s">
        <v>1</v>
      </c>
      <c r="E302" s="65" t="s">
        <v>1</v>
      </c>
      <c r="F302" s="65" t="s">
        <v>1</v>
      </c>
      <c r="G302" s="98" t="s">
        <v>1</v>
      </c>
      <c r="H302" s="65" t="s">
        <v>1</v>
      </c>
    </row>
    <row r="303" spans="2:9" x14ac:dyDescent="0.25">
      <c r="B303" s="57" t="s">
        <v>74</v>
      </c>
      <c r="C303" s="151">
        <v>26000000</v>
      </c>
      <c r="D303" s="151">
        <v>83000000</v>
      </c>
      <c r="E303" s="151">
        <v>0</v>
      </c>
      <c r="F303" s="151">
        <v>0</v>
      </c>
      <c r="G303" s="151">
        <f>SUM(C303:F303)</f>
        <v>109000000</v>
      </c>
      <c r="H303" s="151">
        <v>150269000</v>
      </c>
    </row>
    <row r="304" spans="2:9" x14ac:dyDescent="0.25">
      <c r="B304" s="57" t="s">
        <v>75</v>
      </c>
      <c r="C304" s="151">
        <v>43000000</v>
      </c>
      <c r="D304" s="151">
        <v>65000125</v>
      </c>
      <c r="E304" s="151">
        <v>0</v>
      </c>
      <c r="F304" s="151">
        <v>0</v>
      </c>
      <c r="G304" s="151">
        <f t="shared" ref="G304:G328" si="33">SUM(C304:F304)</f>
        <v>108000125</v>
      </c>
      <c r="H304" s="151">
        <v>93126980</v>
      </c>
    </row>
    <row r="305" spans="2:8" x14ac:dyDescent="0.25">
      <c r="B305" s="57" t="s">
        <v>76</v>
      </c>
      <c r="C305" s="151">
        <v>12500892</v>
      </c>
      <c r="D305" s="151">
        <v>7500000</v>
      </c>
      <c r="E305" s="151">
        <v>2300000</v>
      </c>
      <c r="F305" s="151">
        <v>1500000</v>
      </c>
      <c r="G305" s="151">
        <f t="shared" si="33"/>
        <v>23800892</v>
      </c>
      <c r="H305" s="151">
        <v>15250000</v>
      </c>
    </row>
    <row r="306" spans="2:8" x14ac:dyDescent="0.25">
      <c r="B306" s="57" t="s">
        <v>77</v>
      </c>
      <c r="C306" s="151">
        <v>226780000</v>
      </c>
      <c r="D306" s="151">
        <v>332780900</v>
      </c>
      <c r="E306" s="151">
        <v>204890000</v>
      </c>
      <c r="F306" s="151">
        <v>300465900</v>
      </c>
      <c r="G306" s="151">
        <f t="shared" si="33"/>
        <v>1064916800</v>
      </c>
      <c r="H306" s="151">
        <v>1689000235</v>
      </c>
    </row>
    <row r="307" spans="2:8" x14ac:dyDescent="0.25">
      <c r="B307" s="57" t="s">
        <v>78</v>
      </c>
      <c r="C307" s="151">
        <v>2000000</v>
      </c>
      <c r="D307" s="151">
        <v>3500000</v>
      </c>
      <c r="E307" s="151">
        <v>8730000</v>
      </c>
      <c r="F307" s="151">
        <v>12600000</v>
      </c>
      <c r="G307" s="151">
        <f t="shared" si="33"/>
        <v>26830000</v>
      </c>
      <c r="H307" s="151">
        <v>15730633</v>
      </c>
    </row>
    <row r="308" spans="2:8" x14ac:dyDescent="0.25">
      <c r="B308" s="57" t="s">
        <v>79</v>
      </c>
      <c r="C308" s="151">
        <v>65000678</v>
      </c>
      <c r="D308" s="151">
        <v>136782900</v>
      </c>
      <c r="E308" s="151">
        <v>43567890</v>
      </c>
      <c r="F308" s="151">
        <v>65890900</v>
      </c>
      <c r="G308" s="151">
        <f t="shared" si="33"/>
        <v>311242368</v>
      </c>
      <c r="H308" s="151">
        <v>220465000</v>
      </c>
    </row>
    <row r="309" spans="2:8" x14ac:dyDescent="0.25">
      <c r="B309" s="57" t="s">
        <v>80</v>
      </c>
      <c r="C309" s="151">
        <v>18600000</v>
      </c>
      <c r="D309" s="151">
        <v>47890000</v>
      </c>
      <c r="E309" s="151">
        <v>87120278</v>
      </c>
      <c r="F309" s="151">
        <v>12345000</v>
      </c>
      <c r="G309" s="151">
        <f t="shared" si="33"/>
        <v>165955278</v>
      </c>
      <c r="H309" s="151">
        <v>126700000</v>
      </c>
    </row>
    <row r="310" spans="2:8" x14ac:dyDescent="0.25">
      <c r="B310" s="57" t="s">
        <v>81</v>
      </c>
      <c r="C310" s="151">
        <v>4570000</v>
      </c>
      <c r="D310" s="151">
        <v>1600000</v>
      </c>
      <c r="E310" s="151">
        <v>0</v>
      </c>
      <c r="F310" s="151">
        <v>350000</v>
      </c>
      <c r="G310" s="151">
        <f t="shared" si="33"/>
        <v>6520000</v>
      </c>
      <c r="H310" s="151">
        <v>2670000</v>
      </c>
    </row>
    <row r="311" spans="2:8" x14ac:dyDescent="0.25">
      <c r="B311" s="57" t="s">
        <v>82</v>
      </c>
      <c r="C311" s="151">
        <v>45670</v>
      </c>
      <c r="D311" s="151">
        <v>128900</v>
      </c>
      <c r="E311" s="151">
        <v>465810</v>
      </c>
      <c r="F311" s="151">
        <v>213092</v>
      </c>
      <c r="G311" s="151">
        <f t="shared" si="33"/>
        <v>853472</v>
      </c>
      <c r="H311" s="151">
        <v>345781</v>
      </c>
    </row>
    <row r="312" spans="2:8" x14ac:dyDescent="0.25">
      <c r="B312" s="57" t="s">
        <v>83</v>
      </c>
      <c r="C312" s="151">
        <v>326800</v>
      </c>
      <c r="D312" s="151">
        <v>45780</v>
      </c>
      <c r="E312" s="151">
        <v>600326</v>
      </c>
      <c r="F312" s="151">
        <v>215000</v>
      </c>
      <c r="G312" s="151">
        <f t="shared" si="33"/>
        <v>1187906</v>
      </c>
      <c r="H312" s="151">
        <v>1465900</v>
      </c>
    </row>
    <row r="313" spans="2:8" x14ac:dyDescent="0.25">
      <c r="B313" s="57" t="s">
        <v>320</v>
      </c>
      <c r="C313" s="151">
        <v>45000000</v>
      </c>
      <c r="D313" s="151">
        <v>2390165</v>
      </c>
      <c r="E313" s="151">
        <v>389000</v>
      </c>
      <c r="F313" s="151">
        <v>127811</v>
      </c>
      <c r="G313" s="151">
        <f t="shared" si="33"/>
        <v>47906976</v>
      </c>
      <c r="H313" s="151">
        <v>78900000</v>
      </c>
    </row>
    <row r="314" spans="2:8" x14ac:dyDescent="0.25">
      <c r="B314" s="57" t="s">
        <v>84</v>
      </c>
      <c r="C314" s="151">
        <v>34026890</v>
      </c>
      <c r="D314" s="151">
        <v>26980125</v>
      </c>
      <c r="E314" s="151">
        <v>12456000</v>
      </c>
      <c r="F314" s="151">
        <v>0</v>
      </c>
      <c r="G314" s="151">
        <f t="shared" si="33"/>
        <v>73463015</v>
      </c>
      <c r="H314" s="151">
        <v>56122000</v>
      </c>
    </row>
    <row r="315" spans="2:8" x14ac:dyDescent="0.25">
      <c r="B315" s="57" t="s">
        <v>85</v>
      </c>
      <c r="C315" s="151">
        <v>4300000</v>
      </c>
      <c r="D315" s="151">
        <v>367000</v>
      </c>
      <c r="E315" s="151">
        <v>2400000</v>
      </c>
      <c r="F315" s="151">
        <v>150000</v>
      </c>
      <c r="G315" s="151">
        <f t="shared" si="33"/>
        <v>7217000</v>
      </c>
      <c r="H315" s="151">
        <v>1687000</v>
      </c>
    </row>
    <row r="316" spans="2:8" x14ac:dyDescent="0.25">
      <c r="B316" s="57" t="s">
        <v>86</v>
      </c>
      <c r="C316" s="151">
        <v>345900</v>
      </c>
      <c r="D316" s="151">
        <v>126890</v>
      </c>
      <c r="E316" s="151">
        <v>0</v>
      </c>
      <c r="F316" s="151">
        <v>238000</v>
      </c>
      <c r="G316" s="151">
        <f t="shared" si="33"/>
        <v>710790</v>
      </c>
      <c r="H316" s="151">
        <v>355783</v>
      </c>
    </row>
    <row r="317" spans="2:8" x14ac:dyDescent="0.25">
      <c r="B317" s="57" t="s">
        <v>87</v>
      </c>
      <c r="C317" s="151">
        <v>234000</v>
      </c>
      <c r="D317" s="151">
        <v>12780</v>
      </c>
      <c r="E317" s="151">
        <v>268125</v>
      </c>
      <c r="F317" s="151">
        <v>450782</v>
      </c>
      <c r="G317" s="151">
        <f t="shared" si="33"/>
        <v>965687</v>
      </c>
      <c r="H317" s="151">
        <v>688790</v>
      </c>
    </row>
    <row r="318" spans="2:8" x14ac:dyDescent="0.25">
      <c r="B318" s="57" t="s">
        <v>88</v>
      </c>
      <c r="C318" s="151">
        <v>1267000</v>
      </c>
      <c r="D318" s="151">
        <v>250000</v>
      </c>
      <c r="E318" s="151">
        <v>450000</v>
      </c>
      <c r="F318" s="151">
        <v>256800</v>
      </c>
      <c r="G318" s="151">
        <f t="shared" si="33"/>
        <v>2223800</v>
      </c>
      <c r="H318" s="151">
        <v>1680700</v>
      </c>
    </row>
    <row r="319" spans="2:8" x14ac:dyDescent="0.25">
      <c r="B319" s="57" t="s">
        <v>121</v>
      </c>
      <c r="C319" s="151">
        <v>0</v>
      </c>
      <c r="D319" s="151">
        <v>0</v>
      </c>
      <c r="E319" s="151">
        <v>0</v>
      </c>
      <c r="F319" s="151">
        <v>0</v>
      </c>
      <c r="G319" s="151">
        <f t="shared" si="33"/>
        <v>0</v>
      </c>
      <c r="H319" s="151">
        <v>0</v>
      </c>
    </row>
    <row r="320" spans="2:8" x14ac:dyDescent="0.25">
      <c r="B320" s="57" t="s">
        <v>89</v>
      </c>
      <c r="C320" s="151">
        <v>67000000</v>
      </c>
      <c r="D320" s="151">
        <v>0</v>
      </c>
      <c r="E320" s="151">
        <v>0</v>
      </c>
      <c r="F320" s="151">
        <v>0</v>
      </c>
      <c r="G320" s="151">
        <f t="shared" si="33"/>
        <v>67000000</v>
      </c>
      <c r="H320" s="151">
        <v>43000800</v>
      </c>
    </row>
    <row r="321" spans="2:9" x14ac:dyDescent="0.25">
      <c r="B321" s="57" t="s">
        <v>120</v>
      </c>
      <c r="C321" s="151">
        <v>13500000</v>
      </c>
      <c r="D321" s="151">
        <v>0</v>
      </c>
      <c r="E321" s="151">
        <v>8500000</v>
      </c>
      <c r="F321" s="151">
        <v>0</v>
      </c>
      <c r="G321" s="151">
        <f t="shared" si="33"/>
        <v>22000000</v>
      </c>
      <c r="H321" s="151">
        <v>18433900</v>
      </c>
    </row>
    <row r="322" spans="2:9" x14ac:dyDescent="0.25">
      <c r="B322" s="57"/>
      <c r="C322" s="151"/>
      <c r="D322" s="151"/>
      <c r="E322" s="151"/>
      <c r="F322" s="151"/>
      <c r="G322" s="151"/>
      <c r="H322" s="151"/>
    </row>
    <row r="323" spans="2:9" x14ac:dyDescent="0.25">
      <c r="B323" s="94" t="s">
        <v>122</v>
      </c>
      <c r="C323" s="151"/>
      <c r="D323" s="151"/>
      <c r="E323" s="151"/>
      <c r="F323" s="151"/>
      <c r="G323" s="151"/>
      <c r="H323" s="151"/>
    </row>
    <row r="324" spans="2:9" x14ac:dyDescent="0.25">
      <c r="B324" s="57" t="s">
        <v>90</v>
      </c>
      <c r="C324" s="151">
        <v>0</v>
      </c>
      <c r="D324" s="151">
        <v>0</v>
      </c>
      <c r="E324" s="151">
        <v>0</v>
      </c>
      <c r="F324" s="151">
        <v>0</v>
      </c>
      <c r="G324" s="151">
        <f t="shared" si="33"/>
        <v>0</v>
      </c>
      <c r="H324" s="151">
        <v>0</v>
      </c>
    </row>
    <row r="325" spans="2:9" x14ac:dyDescent="0.25">
      <c r="B325" s="57" t="s">
        <v>91</v>
      </c>
      <c r="C325" s="151">
        <v>0</v>
      </c>
      <c r="D325" s="151">
        <v>0</v>
      </c>
      <c r="E325" s="151">
        <v>0</v>
      </c>
      <c r="F325" s="151">
        <v>0</v>
      </c>
      <c r="G325" s="151">
        <f t="shared" si="33"/>
        <v>0</v>
      </c>
      <c r="H325" s="151">
        <v>0</v>
      </c>
    </row>
    <row r="326" spans="2:9" x14ac:dyDescent="0.25">
      <c r="B326" s="57" t="s">
        <v>92</v>
      </c>
      <c r="C326" s="151">
        <v>0</v>
      </c>
      <c r="D326" s="151">
        <v>0</v>
      </c>
      <c r="E326" s="151">
        <v>0</v>
      </c>
      <c r="F326" s="151">
        <v>0</v>
      </c>
      <c r="G326" s="151">
        <f t="shared" si="33"/>
        <v>0</v>
      </c>
      <c r="H326" s="151">
        <v>0</v>
      </c>
    </row>
    <row r="327" spans="2:9" x14ac:dyDescent="0.25">
      <c r="B327" s="57" t="s">
        <v>93</v>
      </c>
      <c r="C327" s="151">
        <v>0</v>
      </c>
      <c r="D327" s="151">
        <v>0</v>
      </c>
      <c r="E327" s="151">
        <v>0</v>
      </c>
      <c r="F327" s="151">
        <v>0</v>
      </c>
      <c r="G327" s="151">
        <f t="shared" si="33"/>
        <v>0</v>
      </c>
      <c r="H327" s="151">
        <v>0</v>
      </c>
    </row>
    <row r="328" spans="2:9" x14ac:dyDescent="0.25">
      <c r="B328" s="57" t="s">
        <v>94</v>
      </c>
      <c r="C328" s="151">
        <v>0</v>
      </c>
      <c r="D328" s="151">
        <v>0</v>
      </c>
      <c r="E328" s="151">
        <v>0</v>
      </c>
      <c r="F328" s="151">
        <v>0</v>
      </c>
      <c r="G328" s="151">
        <f t="shared" si="33"/>
        <v>0</v>
      </c>
      <c r="H328" s="151">
        <v>0</v>
      </c>
    </row>
    <row r="329" spans="2:9" x14ac:dyDescent="0.25">
      <c r="B329" s="58"/>
      <c r="C329" s="151"/>
      <c r="D329" s="151"/>
      <c r="E329" s="151"/>
      <c r="F329" s="151"/>
      <c r="G329" s="151"/>
      <c r="H329" s="151"/>
    </row>
    <row r="330" spans="2:9" s="2" customFormat="1" ht="14.25" x14ac:dyDescent="0.2">
      <c r="B330" s="139" t="s">
        <v>110</v>
      </c>
      <c r="C330" s="153">
        <f>SUM(C303:C329)</f>
        <v>564497830</v>
      </c>
      <c r="D330" s="153">
        <f t="shared" ref="D330:H330" si="34">SUM(D303:D329)</f>
        <v>708355565</v>
      </c>
      <c r="E330" s="153">
        <f t="shared" si="34"/>
        <v>372137429</v>
      </c>
      <c r="F330" s="153">
        <f t="shared" si="34"/>
        <v>394803285</v>
      </c>
      <c r="G330" s="153">
        <f>SUM(G303:G329)</f>
        <v>2039794109</v>
      </c>
      <c r="H330" s="153">
        <f t="shared" si="34"/>
        <v>2515892502</v>
      </c>
      <c r="I330" s="158"/>
    </row>
    <row r="334" spans="2:9" x14ac:dyDescent="0.25">
      <c r="B334" s="128" t="s">
        <v>393</v>
      </c>
      <c r="C334"/>
      <c r="D334"/>
      <c r="E334"/>
      <c r="F334"/>
      <c r="G334"/>
    </row>
    <row r="335" spans="2:9" x14ac:dyDescent="0.25">
      <c r="B335" s="114"/>
      <c r="C335"/>
      <c r="D335"/>
      <c r="E335"/>
      <c r="F335"/>
      <c r="G335"/>
    </row>
    <row r="336" spans="2:9" x14ac:dyDescent="0.25">
      <c r="B336" s="58"/>
      <c r="C336" s="98" t="s">
        <v>216</v>
      </c>
      <c r="D336" s="65" t="s">
        <v>217</v>
      </c>
      <c r="E336" s="65" t="s">
        <v>218</v>
      </c>
      <c r="F336" s="65" t="s">
        <v>219</v>
      </c>
      <c r="G336" s="98" t="s">
        <v>239</v>
      </c>
      <c r="H336" s="140" t="s">
        <v>369</v>
      </c>
    </row>
    <row r="337" spans="2:9" x14ac:dyDescent="0.25">
      <c r="B337" s="141"/>
      <c r="C337" s="98" t="s">
        <v>1</v>
      </c>
      <c r="D337" s="65" t="s">
        <v>1</v>
      </c>
      <c r="E337" s="65" t="s">
        <v>1</v>
      </c>
      <c r="F337" s="65" t="s">
        <v>1</v>
      </c>
      <c r="G337" s="98" t="s">
        <v>1</v>
      </c>
      <c r="H337" s="65" t="s">
        <v>1</v>
      </c>
    </row>
    <row r="338" spans="2:9" x14ac:dyDescent="0.25">
      <c r="B338" s="141" t="s">
        <v>365</v>
      </c>
      <c r="C338" s="151">
        <v>28700</v>
      </c>
      <c r="D338" s="151">
        <v>67850</v>
      </c>
      <c r="E338" s="151">
        <v>25900</v>
      </c>
      <c r="F338" s="151">
        <v>34890</v>
      </c>
      <c r="G338" s="151">
        <f>SUM(C338:F338)</f>
        <v>157340</v>
      </c>
      <c r="H338" s="151">
        <v>165010</v>
      </c>
    </row>
    <row r="339" spans="2:9" x14ac:dyDescent="0.25">
      <c r="B339" s="57" t="s">
        <v>192</v>
      </c>
      <c r="C339" s="151">
        <v>0</v>
      </c>
      <c r="D339" s="151">
        <v>0</v>
      </c>
      <c r="E339" s="151">
        <v>0</v>
      </c>
      <c r="F339" s="151">
        <v>0</v>
      </c>
      <c r="G339" s="151">
        <f t="shared" ref="G339:G340" si="35">SUM(C339:F339)</f>
        <v>0</v>
      </c>
      <c r="H339" s="151">
        <v>0</v>
      </c>
    </row>
    <row r="340" spans="2:9" x14ac:dyDescent="0.25">
      <c r="B340" s="141" t="s">
        <v>366</v>
      </c>
      <c r="C340" s="151">
        <v>0</v>
      </c>
      <c r="D340" s="151">
        <v>0</v>
      </c>
      <c r="E340" s="151">
        <v>0</v>
      </c>
      <c r="F340" s="151">
        <v>0</v>
      </c>
      <c r="G340" s="151">
        <f t="shared" si="35"/>
        <v>0</v>
      </c>
      <c r="H340" s="151">
        <v>0</v>
      </c>
    </row>
    <row r="341" spans="2:9" x14ac:dyDescent="0.25">
      <c r="B341" s="57"/>
      <c r="C341" s="151"/>
      <c r="D341" s="151"/>
      <c r="E341" s="151"/>
      <c r="F341" s="151"/>
      <c r="G341" s="151"/>
      <c r="H341" s="151"/>
    </row>
    <row r="342" spans="2:9" s="2" customFormat="1" ht="14.25" x14ac:dyDescent="0.2">
      <c r="B342" s="139" t="s">
        <v>110</v>
      </c>
      <c r="C342" s="153">
        <f>SUM(C338:C341)</f>
        <v>28700</v>
      </c>
      <c r="D342" s="153">
        <f t="shared" ref="D342:H342" si="36">SUM(D338:D341)</f>
        <v>67850</v>
      </c>
      <c r="E342" s="153">
        <f t="shared" si="36"/>
        <v>25900</v>
      </c>
      <c r="F342" s="153">
        <f t="shared" si="36"/>
        <v>34890</v>
      </c>
      <c r="G342" s="153">
        <f t="shared" si="36"/>
        <v>157340</v>
      </c>
      <c r="H342" s="153">
        <f t="shared" si="36"/>
        <v>165010</v>
      </c>
      <c r="I342" s="158"/>
    </row>
    <row r="345" spans="2:9" x14ac:dyDescent="0.25">
      <c r="B345" s="128" t="s">
        <v>394</v>
      </c>
      <c r="C345"/>
      <c r="D345"/>
      <c r="E345"/>
      <c r="F345"/>
      <c r="G345"/>
    </row>
    <row r="346" spans="2:9" x14ac:dyDescent="0.25">
      <c r="B346" s="133"/>
      <c r="C346"/>
      <c r="D346"/>
      <c r="E346"/>
      <c r="F346"/>
      <c r="G346"/>
    </row>
    <row r="347" spans="2:9" x14ac:dyDescent="0.25">
      <c r="B347" s="58"/>
      <c r="C347" s="98" t="s">
        <v>216</v>
      </c>
      <c r="D347" s="65" t="s">
        <v>217</v>
      </c>
      <c r="E347" s="65" t="s">
        <v>218</v>
      </c>
      <c r="F347" s="65" t="s">
        <v>219</v>
      </c>
      <c r="G347" s="98" t="s">
        <v>239</v>
      </c>
      <c r="H347" s="140" t="s">
        <v>369</v>
      </c>
    </row>
    <row r="348" spans="2:9" x14ac:dyDescent="0.25">
      <c r="B348" s="58"/>
      <c r="C348" s="98" t="s">
        <v>1</v>
      </c>
      <c r="D348" s="65" t="s">
        <v>1</v>
      </c>
      <c r="E348" s="65" t="s">
        <v>1</v>
      </c>
      <c r="F348" s="65" t="s">
        <v>1</v>
      </c>
      <c r="G348" s="98" t="s">
        <v>1</v>
      </c>
      <c r="H348" s="65" t="s">
        <v>1</v>
      </c>
    </row>
    <row r="349" spans="2:9" x14ac:dyDescent="0.25">
      <c r="B349" s="57" t="s">
        <v>373</v>
      </c>
      <c r="C349" s="151">
        <v>25000000</v>
      </c>
      <c r="D349" s="151">
        <v>25000000</v>
      </c>
      <c r="E349" s="151">
        <v>25000000</v>
      </c>
      <c r="F349" s="151">
        <v>25000000</v>
      </c>
      <c r="G349" s="151">
        <f>SUM(C349:F349)</f>
        <v>100000000</v>
      </c>
      <c r="H349" s="151">
        <v>0</v>
      </c>
    </row>
    <row r="350" spans="2:9" ht="30" x14ac:dyDescent="0.25">
      <c r="B350" s="57" t="s">
        <v>117</v>
      </c>
      <c r="C350" s="151">
        <v>0</v>
      </c>
      <c r="D350" s="151">
        <v>0</v>
      </c>
      <c r="E350" s="151">
        <v>0</v>
      </c>
      <c r="F350" s="151">
        <v>0</v>
      </c>
      <c r="G350" s="151">
        <f t="shared" ref="G350:G353" si="37">SUM(C350:F350)</f>
        <v>0</v>
      </c>
      <c r="H350" s="151">
        <v>0</v>
      </c>
    </row>
    <row r="351" spans="2:9" x14ac:dyDescent="0.25">
      <c r="B351" s="57" t="s">
        <v>118</v>
      </c>
      <c r="C351" s="151">
        <v>0</v>
      </c>
      <c r="D351" s="151">
        <v>0</v>
      </c>
      <c r="E351" s="151">
        <v>0</v>
      </c>
      <c r="F351" s="151">
        <v>0</v>
      </c>
      <c r="G351" s="151">
        <f t="shared" si="37"/>
        <v>0</v>
      </c>
      <c r="H351" s="151">
        <v>0</v>
      </c>
    </row>
    <row r="352" spans="2:9" x14ac:dyDescent="0.25">
      <c r="B352" s="57" t="s">
        <v>119</v>
      </c>
      <c r="C352" s="151">
        <v>0</v>
      </c>
      <c r="D352" s="151">
        <v>0</v>
      </c>
      <c r="E352" s="151">
        <v>0</v>
      </c>
      <c r="F352" s="151">
        <v>0</v>
      </c>
      <c r="G352" s="151">
        <f t="shared" si="37"/>
        <v>0</v>
      </c>
      <c r="H352" s="151">
        <v>0</v>
      </c>
    </row>
    <row r="353" spans="2:9" s="2" customFormat="1" ht="14.25" x14ac:dyDescent="0.2">
      <c r="B353" s="139" t="s">
        <v>110</v>
      </c>
      <c r="C353" s="153">
        <f>SUM(C349:C352)</f>
        <v>25000000</v>
      </c>
      <c r="D353" s="153">
        <f t="shared" ref="D353:H353" si="38">SUM(D349:D352)</f>
        <v>25000000</v>
      </c>
      <c r="E353" s="153">
        <f>SUM(E349:E352)</f>
        <v>25000000</v>
      </c>
      <c r="F353" s="153">
        <f t="shared" si="38"/>
        <v>25000000</v>
      </c>
      <c r="G353" s="153">
        <f t="shared" si="37"/>
        <v>100000000</v>
      </c>
      <c r="H353" s="153">
        <f t="shared" si="38"/>
        <v>0</v>
      </c>
      <c r="I353" s="158"/>
    </row>
    <row r="356" spans="2:9" x14ac:dyDescent="0.25">
      <c r="B356" s="59" t="s">
        <v>395</v>
      </c>
      <c r="C356"/>
      <c r="D356"/>
      <c r="E356"/>
      <c r="F356"/>
      <c r="G356"/>
    </row>
    <row r="357" spans="2:9" x14ac:dyDescent="0.25">
      <c r="B357" s="133"/>
      <c r="C357"/>
      <c r="D357"/>
      <c r="E357"/>
      <c r="F357"/>
      <c r="G357"/>
    </row>
    <row r="358" spans="2:9" x14ac:dyDescent="0.25">
      <c r="B358" s="58"/>
      <c r="C358" s="98" t="s">
        <v>216</v>
      </c>
      <c r="D358" s="65" t="s">
        <v>217</v>
      </c>
      <c r="E358" s="65" t="s">
        <v>218</v>
      </c>
      <c r="F358" s="65" t="s">
        <v>219</v>
      </c>
      <c r="G358" s="98" t="s">
        <v>239</v>
      </c>
      <c r="H358" s="140" t="s">
        <v>369</v>
      </c>
    </row>
    <row r="359" spans="2:9" x14ac:dyDescent="0.25">
      <c r="B359" s="58"/>
      <c r="C359" s="98" t="s">
        <v>1</v>
      </c>
      <c r="D359" s="65" t="s">
        <v>1</v>
      </c>
      <c r="E359" s="65" t="s">
        <v>1</v>
      </c>
      <c r="F359" s="65" t="s">
        <v>1</v>
      </c>
      <c r="G359" s="98" t="s">
        <v>1</v>
      </c>
      <c r="H359" s="65" t="s">
        <v>1</v>
      </c>
    </row>
    <row r="360" spans="2:9" x14ac:dyDescent="0.25">
      <c r="B360" s="57" t="s">
        <v>95</v>
      </c>
      <c r="C360" s="151"/>
      <c r="D360" s="151"/>
      <c r="E360" s="151"/>
      <c r="F360" s="151"/>
      <c r="G360" s="151"/>
      <c r="H360" s="151"/>
    </row>
    <row r="361" spans="2:9" x14ac:dyDescent="0.25">
      <c r="B361" s="57" t="s">
        <v>96</v>
      </c>
      <c r="C361" s="151">
        <v>50000000</v>
      </c>
      <c r="D361" s="151">
        <v>25000000</v>
      </c>
      <c r="E361" s="151">
        <v>40000000</v>
      </c>
      <c r="F361" s="151">
        <v>15000000</v>
      </c>
      <c r="G361" s="151">
        <f>SUM(C361:F361)</f>
        <v>130000000</v>
      </c>
      <c r="H361" s="151">
        <v>100000000</v>
      </c>
    </row>
    <row r="362" spans="2:9" x14ac:dyDescent="0.25">
      <c r="B362" s="57" t="s">
        <v>321</v>
      </c>
      <c r="C362" s="151">
        <v>0</v>
      </c>
      <c r="D362" s="151">
        <v>0</v>
      </c>
      <c r="E362" s="151">
        <v>0</v>
      </c>
      <c r="F362" s="151">
        <v>0</v>
      </c>
      <c r="G362" s="151">
        <f t="shared" ref="G362:G365" si="39">SUM(C362:F362)</f>
        <v>0</v>
      </c>
      <c r="H362" s="151">
        <v>0</v>
      </c>
    </row>
    <row r="363" spans="2:9" x14ac:dyDescent="0.25">
      <c r="B363" s="57" t="s">
        <v>322</v>
      </c>
      <c r="C363" s="151">
        <v>0</v>
      </c>
      <c r="D363" s="151">
        <v>0</v>
      </c>
      <c r="E363" s="151">
        <v>0</v>
      </c>
      <c r="F363" s="151">
        <v>0</v>
      </c>
      <c r="G363" s="151">
        <f t="shared" si="39"/>
        <v>0</v>
      </c>
      <c r="H363" s="151">
        <v>0</v>
      </c>
    </row>
    <row r="364" spans="2:9" x14ac:dyDescent="0.25">
      <c r="B364" s="57" t="s">
        <v>323</v>
      </c>
      <c r="C364" s="151">
        <v>0</v>
      </c>
      <c r="D364" s="151">
        <v>0</v>
      </c>
      <c r="E364" s="151">
        <v>0</v>
      </c>
      <c r="F364" s="151">
        <v>0</v>
      </c>
      <c r="G364" s="151">
        <f t="shared" si="39"/>
        <v>0</v>
      </c>
      <c r="H364" s="151">
        <v>0</v>
      </c>
    </row>
    <row r="365" spans="2:9" x14ac:dyDescent="0.25">
      <c r="B365" s="129" t="s">
        <v>132</v>
      </c>
      <c r="C365" s="151">
        <v>125900</v>
      </c>
      <c r="D365" s="151">
        <v>345677</v>
      </c>
      <c r="E365" s="151">
        <v>465200</v>
      </c>
      <c r="F365" s="151">
        <v>278900</v>
      </c>
      <c r="G365" s="151">
        <f t="shared" si="39"/>
        <v>1215677</v>
      </c>
      <c r="H365" s="151">
        <v>1890450</v>
      </c>
    </row>
    <row r="366" spans="2:9" x14ac:dyDescent="0.25">
      <c r="B366" s="129" t="s">
        <v>324</v>
      </c>
      <c r="C366" s="151"/>
      <c r="D366" s="151"/>
      <c r="E366" s="151"/>
      <c r="F366" s="151"/>
      <c r="G366" s="151"/>
      <c r="H366" s="151"/>
    </row>
    <row r="367" spans="2:9" s="2" customFormat="1" ht="14.25" x14ac:dyDescent="0.2">
      <c r="B367" s="139" t="s">
        <v>110</v>
      </c>
      <c r="C367" s="153">
        <f>SUM(C361:C366)</f>
        <v>50125900</v>
      </c>
      <c r="D367" s="153">
        <f t="shared" ref="D367:H367" si="40">SUM(D361:D366)</f>
        <v>25345677</v>
      </c>
      <c r="E367" s="153">
        <f t="shared" si="40"/>
        <v>40465200</v>
      </c>
      <c r="F367" s="153">
        <f t="shared" si="40"/>
        <v>15278900</v>
      </c>
      <c r="G367" s="153">
        <f t="shared" si="40"/>
        <v>131215677</v>
      </c>
      <c r="H367" s="153">
        <f t="shared" si="40"/>
        <v>101890450</v>
      </c>
      <c r="I367" s="158"/>
    </row>
    <row r="370" spans="2:8" x14ac:dyDescent="0.25">
      <c r="B370" s="59" t="s">
        <v>396</v>
      </c>
      <c r="C370"/>
      <c r="D370"/>
      <c r="E370"/>
      <c r="F370"/>
      <c r="G370"/>
      <c r="H370"/>
    </row>
    <row r="371" spans="2:8" x14ac:dyDescent="0.25">
      <c r="B371" s="133"/>
      <c r="C371"/>
      <c r="D371"/>
      <c r="E371"/>
      <c r="F371"/>
      <c r="G371"/>
      <c r="H371"/>
    </row>
    <row r="372" spans="2:8" ht="57" x14ac:dyDescent="0.25">
      <c r="B372" s="58"/>
      <c r="C372" s="134" t="s">
        <v>325</v>
      </c>
      <c r="D372" s="98" t="s">
        <v>326</v>
      </c>
      <c r="E372" s="65" t="s">
        <v>327</v>
      </c>
      <c r="F372" s="65" t="s">
        <v>328</v>
      </c>
      <c r="G372" s="65" t="s">
        <v>329</v>
      </c>
      <c r="H372" s="140" t="s">
        <v>369</v>
      </c>
    </row>
    <row r="373" spans="2:8" x14ac:dyDescent="0.25">
      <c r="B373" s="94" t="s">
        <v>330</v>
      </c>
      <c r="C373" s="65"/>
      <c r="D373" s="98" t="s">
        <v>1</v>
      </c>
      <c r="E373" s="65" t="s">
        <v>1</v>
      </c>
      <c r="F373" s="65" t="s">
        <v>1</v>
      </c>
      <c r="G373" s="65" t="s">
        <v>1</v>
      </c>
      <c r="H373" s="65" t="s">
        <v>1</v>
      </c>
    </row>
    <row r="374" spans="2:8" x14ac:dyDescent="0.25">
      <c r="B374" s="66" t="s">
        <v>128</v>
      </c>
      <c r="C374" s="165" t="s">
        <v>375</v>
      </c>
      <c r="D374" s="151">
        <v>475563775</v>
      </c>
      <c r="E374" s="151">
        <v>479981470</v>
      </c>
      <c r="F374" s="151">
        <v>496504841</v>
      </c>
      <c r="G374" s="151">
        <v>511485390</v>
      </c>
      <c r="H374" s="149">
        <v>118101980</v>
      </c>
    </row>
    <row r="375" spans="2:8" x14ac:dyDescent="0.25">
      <c r="B375" s="66" t="s">
        <v>128</v>
      </c>
      <c r="C375" s="165" t="s">
        <v>376</v>
      </c>
      <c r="D375" s="151">
        <v>1789050</v>
      </c>
      <c r="E375" s="151">
        <v>12890450</v>
      </c>
      <c r="F375" s="151">
        <v>5876900</v>
      </c>
      <c r="G375" s="151">
        <v>23456700</v>
      </c>
      <c r="H375" s="149">
        <v>345670500</v>
      </c>
    </row>
    <row r="376" spans="2:8" s="2" customFormat="1" ht="14.25" x14ac:dyDescent="0.2">
      <c r="B376" s="139" t="s">
        <v>110</v>
      </c>
      <c r="C376" s="65"/>
      <c r="D376" s="153">
        <f>SUM(D374:D375)</f>
        <v>477352825</v>
      </c>
      <c r="E376" s="153">
        <f t="shared" ref="E376:G376" si="41">SUM(E374:E375)</f>
        <v>492871920</v>
      </c>
      <c r="F376" s="153">
        <f t="shared" si="41"/>
        <v>502381741</v>
      </c>
      <c r="G376" s="153">
        <f t="shared" si="41"/>
        <v>534942090</v>
      </c>
      <c r="H376" s="153">
        <f>SUM(H374:H375)</f>
        <v>463772480</v>
      </c>
    </row>
    <row r="379" spans="2:8" x14ac:dyDescent="0.25">
      <c r="B379" s="59" t="s">
        <v>397</v>
      </c>
      <c r="C379"/>
      <c r="D379"/>
      <c r="E379"/>
      <c r="F379"/>
      <c r="G379"/>
    </row>
    <row r="380" spans="2:8" x14ac:dyDescent="0.25">
      <c r="B380" s="133"/>
      <c r="C380"/>
      <c r="D380"/>
      <c r="E380"/>
      <c r="F380"/>
      <c r="G380"/>
    </row>
    <row r="381" spans="2:8" x14ac:dyDescent="0.25">
      <c r="B381" s="58"/>
      <c r="C381" s="98" t="s">
        <v>216</v>
      </c>
      <c r="D381" s="65" t="s">
        <v>217</v>
      </c>
      <c r="E381" s="65" t="s">
        <v>218</v>
      </c>
      <c r="F381" s="65" t="s">
        <v>219</v>
      </c>
      <c r="G381" s="140" t="s">
        <v>369</v>
      </c>
    </row>
    <row r="382" spans="2:8" x14ac:dyDescent="0.25">
      <c r="B382" s="58"/>
      <c r="C382" s="98" t="s">
        <v>1</v>
      </c>
      <c r="D382" s="65" t="s">
        <v>1</v>
      </c>
      <c r="E382" s="65" t="s">
        <v>1</v>
      </c>
      <c r="F382" s="65" t="s">
        <v>1</v>
      </c>
      <c r="G382" s="65" t="s">
        <v>1</v>
      </c>
    </row>
    <row r="383" spans="2:8" x14ac:dyDescent="0.25">
      <c r="B383" s="57" t="s">
        <v>194</v>
      </c>
      <c r="C383" s="151">
        <v>25600</v>
      </c>
      <c r="D383" s="151">
        <v>35678</v>
      </c>
      <c r="E383" s="151">
        <v>89450</v>
      </c>
      <c r="F383" s="151">
        <v>65430</v>
      </c>
      <c r="G383" s="151">
        <v>156789</v>
      </c>
    </row>
    <row r="384" spans="2:8" x14ac:dyDescent="0.25">
      <c r="B384" s="57" t="s">
        <v>195</v>
      </c>
      <c r="C384" s="151">
        <v>0</v>
      </c>
      <c r="D384" s="151">
        <v>0</v>
      </c>
      <c r="E384" s="151">
        <v>0</v>
      </c>
      <c r="F384" s="151">
        <v>0</v>
      </c>
      <c r="G384" s="151">
        <v>0</v>
      </c>
    </row>
    <row r="385" spans="2:9" s="2" customFormat="1" ht="14.25" x14ac:dyDescent="0.2">
      <c r="B385" s="139" t="s">
        <v>110</v>
      </c>
      <c r="C385" s="153">
        <f>SUM(C383:C384)</f>
        <v>25600</v>
      </c>
      <c r="D385" s="153">
        <f t="shared" ref="D385:F385" si="42">SUM(D383:D384)</f>
        <v>35678</v>
      </c>
      <c r="E385" s="153">
        <f t="shared" si="42"/>
        <v>89450</v>
      </c>
      <c r="F385" s="153">
        <f t="shared" si="42"/>
        <v>65430</v>
      </c>
      <c r="G385" s="153">
        <f>SUM(G383:G384)</f>
        <v>156789</v>
      </c>
      <c r="I385" s="158"/>
    </row>
    <row r="386" spans="2:9" ht="15.75" x14ac:dyDescent="0.25">
      <c r="B386" s="30"/>
      <c r="C386"/>
      <c r="D386"/>
      <c r="E386"/>
      <c r="F386"/>
      <c r="G386"/>
    </row>
    <row r="387" spans="2:9" ht="15.75" x14ac:dyDescent="0.25">
      <c r="B387" s="136"/>
      <c r="C387"/>
      <c r="D387"/>
      <c r="E387"/>
      <c r="F387"/>
      <c r="G387"/>
    </row>
    <row r="388" spans="2:9" x14ac:dyDescent="0.25">
      <c r="B388" s="128" t="s">
        <v>331</v>
      </c>
      <c r="C388"/>
      <c r="D388"/>
      <c r="E388"/>
      <c r="F388"/>
      <c r="G388"/>
    </row>
    <row r="389" spans="2:9" x14ac:dyDescent="0.25">
      <c r="B389" s="133"/>
      <c r="C389"/>
      <c r="D389"/>
      <c r="E389"/>
      <c r="F389"/>
      <c r="G389"/>
    </row>
    <row r="390" spans="2:9" x14ac:dyDescent="0.25">
      <c r="B390" s="58"/>
      <c r="C390" s="98" t="s">
        <v>216</v>
      </c>
      <c r="D390" s="65" t="s">
        <v>217</v>
      </c>
      <c r="E390" s="65" t="s">
        <v>218</v>
      </c>
      <c r="F390" s="65" t="s">
        <v>219</v>
      </c>
      <c r="G390" s="140" t="s">
        <v>369</v>
      </c>
    </row>
    <row r="391" spans="2:9" x14ac:dyDescent="0.25">
      <c r="B391" s="58"/>
      <c r="C391" s="98" t="s">
        <v>1</v>
      </c>
      <c r="D391" s="65" t="s">
        <v>1</v>
      </c>
      <c r="E391" s="65" t="s">
        <v>1</v>
      </c>
      <c r="F391" s="65" t="s">
        <v>1</v>
      </c>
      <c r="G391" s="65" t="s">
        <v>1</v>
      </c>
    </row>
    <row r="392" spans="2:9" x14ac:dyDescent="0.25">
      <c r="B392" s="57" t="s">
        <v>97</v>
      </c>
      <c r="C392" s="101"/>
      <c r="D392" s="102"/>
      <c r="E392" s="102"/>
      <c r="F392" s="102"/>
      <c r="G392" s="142"/>
    </row>
    <row r="393" spans="2:9" x14ac:dyDescent="0.25">
      <c r="B393" s="57" t="s">
        <v>98</v>
      </c>
      <c r="C393" s="101"/>
      <c r="D393" s="102"/>
      <c r="E393" s="102"/>
      <c r="F393" s="102"/>
      <c r="G393" s="142"/>
    </row>
    <row r="394" spans="2:9" x14ac:dyDescent="0.25">
      <c r="B394" s="57" t="s">
        <v>332</v>
      </c>
      <c r="C394" s="101"/>
      <c r="D394" s="102"/>
      <c r="E394" s="102"/>
      <c r="F394" s="102"/>
      <c r="G394" s="142"/>
    </row>
    <row r="395" spans="2:9" x14ac:dyDescent="0.25">
      <c r="B395" s="94" t="s">
        <v>110</v>
      </c>
      <c r="C395" s="98"/>
      <c r="D395" s="65"/>
      <c r="E395" s="65"/>
      <c r="F395" s="65"/>
      <c r="G395" s="142"/>
    </row>
    <row r="398" spans="2:9" x14ac:dyDescent="0.25">
      <c r="B398" s="59" t="s">
        <v>398</v>
      </c>
      <c r="C398"/>
      <c r="D398"/>
      <c r="E398"/>
      <c r="F398"/>
      <c r="G398"/>
    </row>
    <row r="399" spans="2:9" x14ac:dyDescent="0.25">
      <c r="B399" s="133"/>
      <c r="C399"/>
      <c r="D399"/>
      <c r="E399"/>
      <c r="F399"/>
      <c r="G399"/>
    </row>
    <row r="400" spans="2:9" x14ac:dyDescent="0.25">
      <c r="B400" s="58"/>
      <c r="C400" s="98" t="s">
        <v>216</v>
      </c>
      <c r="D400" s="65" t="s">
        <v>217</v>
      </c>
      <c r="E400" s="65" t="s">
        <v>218</v>
      </c>
      <c r="F400" s="65" t="s">
        <v>219</v>
      </c>
      <c r="G400" s="140" t="s">
        <v>369</v>
      </c>
    </row>
    <row r="401" spans="2:9" x14ac:dyDescent="0.25">
      <c r="B401" s="58"/>
      <c r="C401" s="98" t="s">
        <v>1</v>
      </c>
      <c r="D401" s="65" t="s">
        <v>1</v>
      </c>
      <c r="E401" s="65" t="s">
        <v>1</v>
      </c>
      <c r="F401" s="65" t="s">
        <v>1</v>
      </c>
      <c r="G401" s="65" t="s">
        <v>1</v>
      </c>
    </row>
    <row r="402" spans="2:9" x14ac:dyDescent="0.25">
      <c r="B402" s="57" t="s">
        <v>196</v>
      </c>
      <c r="C402" s="151">
        <v>1576800</v>
      </c>
      <c r="D402" s="151">
        <v>3678900</v>
      </c>
      <c r="E402" s="151">
        <v>875000</v>
      </c>
      <c r="F402" s="151">
        <v>345900</v>
      </c>
      <c r="G402" s="151">
        <v>12789000</v>
      </c>
    </row>
    <row r="403" spans="2:9" x14ac:dyDescent="0.25">
      <c r="B403" s="57" t="s">
        <v>333</v>
      </c>
      <c r="C403" s="151">
        <v>0</v>
      </c>
      <c r="D403" s="151">
        <v>0</v>
      </c>
      <c r="E403" s="151">
        <v>0</v>
      </c>
      <c r="F403" s="151">
        <v>0</v>
      </c>
      <c r="G403" s="151"/>
    </row>
    <row r="404" spans="2:9" x14ac:dyDescent="0.25">
      <c r="B404" s="57" t="s">
        <v>334</v>
      </c>
      <c r="C404" s="151">
        <v>56800</v>
      </c>
      <c r="D404" s="151">
        <v>90000</v>
      </c>
      <c r="E404" s="151">
        <v>136780</v>
      </c>
      <c r="F404" s="151">
        <v>43900</v>
      </c>
      <c r="G404" s="151">
        <v>875450</v>
      </c>
    </row>
    <row r="405" spans="2:9" x14ac:dyDescent="0.25">
      <c r="B405" s="57" t="s">
        <v>335</v>
      </c>
      <c r="C405" s="151">
        <v>0</v>
      </c>
      <c r="D405" s="151">
        <v>0</v>
      </c>
      <c r="E405" s="151">
        <v>0</v>
      </c>
      <c r="F405" s="151">
        <v>0</v>
      </c>
      <c r="G405" s="151"/>
    </row>
    <row r="406" spans="2:9" s="2" customFormat="1" ht="14.25" x14ac:dyDescent="0.2">
      <c r="B406" s="139" t="s">
        <v>110</v>
      </c>
      <c r="C406" s="153">
        <f>SUM(C402:C405)</f>
        <v>1633600</v>
      </c>
      <c r="D406" s="153">
        <f t="shared" ref="D406:F406" si="43">SUM(D402:D405)</f>
        <v>3768900</v>
      </c>
      <c r="E406" s="153">
        <f t="shared" si="43"/>
        <v>1011780</v>
      </c>
      <c r="F406" s="153">
        <f t="shared" si="43"/>
        <v>389800</v>
      </c>
      <c r="G406" s="153">
        <f>SUM(G402:G405)</f>
        <v>13664450</v>
      </c>
      <c r="I406" s="158"/>
    </row>
    <row r="410" spans="2:9" ht="16.5" thickBot="1" x14ac:dyDescent="0.3">
      <c r="B410" s="138" t="s">
        <v>336</v>
      </c>
      <c r="C410"/>
      <c r="D410"/>
      <c r="E410"/>
      <c r="F410"/>
    </row>
    <row r="411" spans="2:9" ht="29.25" thickBot="1" x14ac:dyDescent="0.3">
      <c r="B411" s="60" t="s">
        <v>99</v>
      </c>
      <c r="C411" s="95" t="s">
        <v>197</v>
      </c>
      <c r="D411" s="95" t="s">
        <v>100</v>
      </c>
      <c r="E411" s="95" t="s">
        <v>198</v>
      </c>
      <c r="F411" s="95" t="s">
        <v>101</v>
      </c>
    </row>
    <row r="412" spans="2:9" ht="15.75" thickBot="1" x14ac:dyDescent="0.3">
      <c r="B412" s="137"/>
      <c r="C412" s="96"/>
      <c r="D412" s="96" t="s">
        <v>199</v>
      </c>
      <c r="E412" s="96" t="s">
        <v>1</v>
      </c>
      <c r="F412" s="96" t="s">
        <v>200</v>
      </c>
    </row>
    <row r="413" spans="2:9" ht="16.5" customHeight="1" thickBot="1" x14ac:dyDescent="0.3">
      <c r="B413" s="61" t="s">
        <v>99</v>
      </c>
      <c r="C413" s="97" t="s">
        <v>201</v>
      </c>
      <c r="D413" s="97"/>
      <c r="E413" s="97"/>
      <c r="F413" s="97"/>
    </row>
    <row r="414" spans="2:9" ht="15.75" thickBot="1" x14ac:dyDescent="0.3">
      <c r="B414" s="61" t="s">
        <v>99</v>
      </c>
      <c r="C414" s="97" t="s">
        <v>201</v>
      </c>
      <c r="D414" s="97"/>
      <c r="E414" s="97"/>
      <c r="F414" s="97"/>
    </row>
    <row r="415" spans="2:9" ht="15.75" thickBot="1" x14ac:dyDescent="0.3">
      <c r="B415" s="61" t="s">
        <v>99</v>
      </c>
      <c r="C415" s="97" t="s">
        <v>201</v>
      </c>
      <c r="D415" s="97"/>
      <c r="E415" s="97"/>
      <c r="F415" s="97"/>
    </row>
    <row r="416" spans="2:9" ht="15.75" thickBot="1" x14ac:dyDescent="0.3">
      <c r="B416" s="61" t="s">
        <v>99</v>
      </c>
      <c r="C416" s="97" t="s">
        <v>201</v>
      </c>
      <c r="D416" s="97"/>
      <c r="E416" s="97"/>
      <c r="F416" s="97"/>
    </row>
    <row r="417" spans="2:7" ht="15.75" thickBot="1" x14ac:dyDescent="0.3">
      <c r="B417" s="61" t="s">
        <v>99</v>
      </c>
      <c r="C417" s="97" t="s">
        <v>201</v>
      </c>
      <c r="D417" s="97"/>
      <c r="E417" s="97"/>
      <c r="F417" s="97"/>
    </row>
    <row r="418" spans="2:7" ht="15.75" thickBot="1" x14ac:dyDescent="0.3">
      <c r="B418" s="61" t="s">
        <v>99</v>
      </c>
      <c r="C418" s="97" t="s">
        <v>201</v>
      </c>
      <c r="D418" s="97"/>
      <c r="E418" s="97"/>
      <c r="F418" s="97"/>
    </row>
    <row r="419" spans="2:7" ht="15.75" thickBot="1" x14ac:dyDescent="0.3">
      <c r="B419" s="62" t="s">
        <v>129</v>
      </c>
      <c r="C419" s="97"/>
      <c r="D419" s="41"/>
      <c r="E419" s="41"/>
      <c r="F419" s="96"/>
    </row>
    <row r="423" spans="2:7" x14ac:dyDescent="0.25">
      <c r="B423" s="59" t="s">
        <v>399</v>
      </c>
      <c r="C423"/>
      <c r="D423"/>
      <c r="E423"/>
      <c r="F423"/>
      <c r="G423"/>
    </row>
    <row r="424" spans="2:7" x14ac:dyDescent="0.25">
      <c r="B424" s="133"/>
      <c r="C424"/>
      <c r="D424"/>
      <c r="E424"/>
      <c r="F424"/>
      <c r="G424"/>
    </row>
    <row r="425" spans="2:7" x14ac:dyDescent="0.25">
      <c r="B425" s="58"/>
      <c r="C425" s="98" t="s">
        <v>216</v>
      </c>
      <c r="D425" s="65" t="s">
        <v>217</v>
      </c>
      <c r="E425" s="65" t="s">
        <v>218</v>
      </c>
      <c r="F425" s="65" t="s">
        <v>219</v>
      </c>
      <c r="G425" s="140" t="s">
        <v>369</v>
      </c>
    </row>
    <row r="426" spans="2:7" x14ac:dyDescent="0.25">
      <c r="B426" s="58"/>
      <c r="C426" s="98" t="s">
        <v>1</v>
      </c>
      <c r="D426" s="65" t="s">
        <v>1</v>
      </c>
      <c r="E426" s="65" t="s">
        <v>1</v>
      </c>
      <c r="F426" s="65" t="s">
        <v>1</v>
      </c>
      <c r="G426" s="65" t="s">
        <v>1</v>
      </c>
    </row>
    <row r="427" spans="2:7" x14ac:dyDescent="0.25">
      <c r="B427" s="57" t="s">
        <v>337</v>
      </c>
      <c r="C427" s="151">
        <v>632255</v>
      </c>
      <c r="D427" s="151">
        <v>117092</v>
      </c>
      <c r="E427" s="151">
        <v>219781</v>
      </c>
      <c r="F427" s="151">
        <v>255312</v>
      </c>
      <c r="G427" s="151">
        <v>1568000</v>
      </c>
    </row>
    <row r="428" spans="2:7" x14ac:dyDescent="0.25">
      <c r="B428" s="94" t="s">
        <v>110</v>
      </c>
      <c r="C428" s="151">
        <f>SUM(C427)</f>
        <v>632255</v>
      </c>
      <c r="D428" s="151">
        <f t="shared" ref="D428:F428" si="44">SUM(D427)</f>
        <v>117092</v>
      </c>
      <c r="E428" s="151">
        <f t="shared" si="44"/>
        <v>219781</v>
      </c>
      <c r="F428" s="151">
        <f t="shared" si="44"/>
        <v>255312</v>
      </c>
      <c r="G428" s="151">
        <f>SUM(G427)</f>
        <v>1568000</v>
      </c>
    </row>
    <row r="429" spans="2:7" x14ac:dyDescent="0.25">
      <c r="B429" s="56"/>
      <c r="C429" s="105"/>
      <c r="D429" s="106"/>
      <c r="E429" s="106"/>
      <c r="F429" s="106"/>
      <c r="G429" s="105"/>
    </row>
    <row r="430" spans="2:7" x14ac:dyDescent="0.25">
      <c r="B430" s="56"/>
      <c r="C430" s="105"/>
      <c r="D430" s="106"/>
      <c r="E430" s="106"/>
      <c r="F430" s="106"/>
      <c r="G430" s="105"/>
    </row>
    <row r="431" spans="2:7" x14ac:dyDescent="0.25">
      <c r="B431" s="56"/>
      <c r="C431" s="105"/>
      <c r="D431" s="106"/>
      <c r="E431" s="106"/>
      <c r="F431" s="106"/>
      <c r="G431" s="105"/>
    </row>
    <row r="432" spans="2:7" x14ac:dyDescent="0.25">
      <c r="B432" s="59" t="s">
        <v>400</v>
      </c>
      <c r="C432"/>
      <c r="D432"/>
      <c r="E432"/>
      <c r="F432"/>
      <c r="G432"/>
    </row>
    <row r="433" spans="2:7" x14ac:dyDescent="0.25">
      <c r="B433" s="133"/>
      <c r="C433"/>
      <c r="D433"/>
      <c r="E433"/>
      <c r="F433"/>
      <c r="G433"/>
    </row>
    <row r="434" spans="2:7" x14ac:dyDescent="0.25">
      <c r="B434" s="58"/>
      <c r="C434" s="98" t="s">
        <v>216</v>
      </c>
      <c r="D434" s="65" t="s">
        <v>217</v>
      </c>
      <c r="E434" s="65" t="s">
        <v>218</v>
      </c>
      <c r="F434" s="65" t="s">
        <v>219</v>
      </c>
      <c r="G434" s="140" t="s">
        <v>369</v>
      </c>
    </row>
    <row r="435" spans="2:7" x14ac:dyDescent="0.25">
      <c r="B435" s="58"/>
      <c r="C435" s="98" t="s">
        <v>1</v>
      </c>
      <c r="D435" s="65" t="s">
        <v>1</v>
      </c>
      <c r="E435" s="65" t="s">
        <v>1</v>
      </c>
      <c r="F435" s="65" t="s">
        <v>1</v>
      </c>
      <c r="G435" s="65" t="s">
        <v>1</v>
      </c>
    </row>
    <row r="436" spans="2:7" x14ac:dyDescent="0.25">
      <c r="B436" s="57" t="s">
        <v>15</v>
      </c>
      <c r="C436" s="151">
        <v>1000350</v>
      </c>
      <c r="D436" s="151">
        <v>2987600</v>
      </c>
      <c r="E436" s="151">
        <v>2389000</v>
      </c>
      <c r="F436" s="151">
        <v>1567000</v>
      </c>
      <c r="G436" s="149">
        <v>7267490</v>
      </c>
    </row>
    <row r="437" spans="2:7" x14ac:dyDescent="0.25">
      <c r="B437" s="57" t="s">
        <v>16</v>
      </c>
      <c r="C437" s="151">
        <v>25600</v>
      </c>
      <c r="D437" s="151">
        <v>89600</v>
      </c>
      <c r="E437" s="151">
        <v>116545</v>
      </c>
      <c r="F437" s="151">
        <v>86200</v>
      </c>
      <c r="G437" s="149"/>
    </row>
    <row r="438" spans="2:7" x14ac:dyDescent="0.25">
      <c r="B438" s="57" t="s">
        <v>202</v>
      </c>
      <c r="C438" s="151"/>
      <c r="D438" s="151"/>
      <c r="E438" s="151"/>
      <c r="F438" s="151"/>
      <c r="G438" s="149"/>
    </row>
    <row r="439" spans="2:7" x14ac:dyDescent="0.25">
      <c r="B439" s="57" t="s">
        <v>203</v>
      </c>
      <c r="C439" s="151"/>
      <c r="D439" s="151"/>
      <c r="E439" s="151"/>
      <c r="F439" s="151"/>
      <c r="G439" s="149"/>
    </row>
    <row r="440" spans="2:7" x14ac:dyDescent="0.25">
      <c r="B440" s="94" t="s">
        <v>110</v>
      </c>
      <c r="C440" s="151">
        <f>SUM(C436:C439)</f>
        <v>1025950</v>
      </c>
      <c r="D440" s="151">
        <f t="shared" ref="D440:F440" si="45">SUM(D436:D439)</f>
        <v>3077200</v>
      </c>
      <c r="E440" s="151">
        <f t="shared" si="45"/>
        <v>2505545</v>
      </c>
      <c r="F440" s="151">
        <f t="shared" si="45"/>
        <v>1653200</v>
      </c>
      <c r="G440" s="151">
        <f>SUM(G436:G439)</f>
        <v>7267490</v>
      </c>
    </row>
    <row r="441" spans="2:7" x14ac:dyDescent="0.25">
      <c r="B441" s="92"/>
      <c r="C441"/>
      <c r="D441"/>
      <c r="E441"/>
      <c r="F441"/>
      <c r="G441"/>
    </row>
    <row r="444" spans="2:7" x14ac:dyDescent="0.25">
      <c r="B444" s="59" t="s">
        <v>401</v>
      </c>
      <c r="C444"/>
      <c r="D444"/>
      <c r="E444"/>
      <c r="F444"/>
      <c r="G444"/>
    </row>
    <row r="445" spans="2:7" x14ac:dyDescent="0.25">
      <c r="B445" s="59"/>
      <c r="C445"/>
      <c r="D445"/>
      <c r="E445"/>
      <c r="F445"/>
      <c r="G445"/>
    </row>
    <row r="446" spans="2:7" x14ac:dyDescent="0.25">
      <c r="B446" s="59" t="s">
        <v>402</v>
      </c>
      <c r="C446"/>
      <c r="D446"/>
      <c r="E446"/>
      <c r="F446"/>
      <c r="G446"/>
    </row>
    <row r="447" spans="2:7" ht="15.75" x14ac:dyDescent="0.25">
      <c r="B447" s="30"/>
      <c r="C447"/>
      <c r="D447"/>
      <c r="E447"/>
      <c r="F447"/>
      <c r="G447"/>
    </row>
    <row r="448" spans="2:7" x14ac:dyDescent="0.25">
      <c r="B448" s="58"/>
      <c r="C448" s="98" t="s">
        <v>216</v>
      </c>
      <c r="D448" s="65" t="s">
        <v>217</v>
      </c>
      <c r="E448" s="65" t="s">
        <v>218</v>
      </c>
      <c r="F448" s="65" t="s">
        <v>219</v>
      </c>
      <c r="G448" s="175" t="s">
        <v>369</v>
      </c>
    </row>
    <row r="449" spans="2:7" x14ac:dyDescent="0.25">
      <c r="B449" s="58"/>
      <c r="C449" s="98" t="s">
        <v>1</v>
      </c>
      <c r="D449" s="65" t="s">
        <v>1</v>
      </c>
      <c r="E449" s="65" t="s">
        <v>1</v>
      </c>
      <c r="F449" s="65" t="s">
        <v>1</v>
      </c>
      <c r="G449" s="65" t="s">
        <v>1</v>
      </c>
    </row>
    <row r="450" spans="2:7" x14ac:dyDescent="0.25">
      <c r="B450" s="57" t="s">
        <v>156</v>
      </c>
      <c r="C450" s="101"/>
      <c r="D450" s="102"/>
      <c r="E450" s="102"/>
      <c r="F450" s="102"/>
      <c r="G450" s="101"/>
    </row>
    <row r="451" spans="2:7" x14ac:dyDescent="0.25">
      <c r="B451" s="57" t="s">
        <v>158</v>
      </c>
      <c r="C451" s="101"/>
      <c r="D451" s="102"/>
      <c r="E451" s="102"/>
      <c r="F451" s="102"/>
      <c r="G451" s="101"/>
    </row>
    <row r="452" spans="2:7" x14ac:dyDescent="0.25">
      <c r="B452" s="57" t="s">
        <v>159</v>
      </c>
      <c r="C452" s="101"/>
      <c r="D452" s="102"/>
      <c r="E452" s="102"/>
      <c r="F452" s="102"/>
      <c r="G452" s="101"/>
    </row>
    <row r="453" spans="2:7" x14ac:dyDescent="0.25">
      <c r="B453" s="57" t="s">
        <v>160</v>
      </c>
      <c r="C453" s="101"/>
      <c r="D453" s="102"/>
      <c r="E453" s="102"/>
      <c r="F453" s="102"/>
      <c r="G453" s="101"/>
    </row>
    <row r="454" spans="2:7" x14ac:dyDescent="0.25">
      <c r="B454" s="94" t="s">
        <v>110</v>
      </c>
      <c r="C454" s="98"/>
      <c r="D454" s="65"/>
      <c r="E454" s="65"/>
      <c r="F454" s="65"/>
      <c r="G454" s="98"/>
    </row>
    <row r="455" spans="2:7" ht="15.75" x14ac:dyDescent="0.25">
      <c r="B455" s="30"/>
      <c r="C455"/>
      <c r="D455"/>
      <c r="E455"/>
      <c r="F455"/>
      <c r="G455"/>
    </row>
    <row r="457" spans="2:7" x14ac:dyDescent="0.25">
      <c r="B457" s="59" t="s">
        <v>403</v>
      </c>
      <c r="C457"/>
      <c r="D457"/>
      <c r="E457"/>
      <c r="F457"/>
      <c r="G457"/>
    </row>
    <row r="458" spans="2:7" ht="15.75" x14ac:dyDescent="0.25">
      <c r="B458" s="30"/>
      <c r="C458"/>
      <c r="D458"/>
      <c r="E458"/>
      <c r="F458"/>
      <c r="G458"/>
    </row>
    <row r="459" spans="2:7" x14ac:dyDescent="0.25">
      <c r="B459" s="58"/>
      <c r="C459" s="98" t="s">
        <v>216</v>
      </c>
      <c r="D459" s="65" t="s">
        <v>217</v>
      </c>
      <c r="E459" s="65" t="s">
        <v>218</v>
      </c>
      <c r="F459" s="65" t="s">
        <v>219</v>
      </c>
      <c r="G459" s="175" t="s">
        <v>369</v>
      </c>
    </row>
    <row r="460" spans="2:7" x14ac:dyDescent="0.25">
      <c r="B460" s="94" t="s">
        <v>161</v>
      </c>
      <c r="C460" s="98" t="s">
        <v>1</v>
      </c>
      <c r="D460" s="65" t="s">
        <v>1</v>
      </c>
      <c r="E460" s="65" t="s">
        <v>1</v>
      </c>
      <c r="F460" s="65" t="s">
        <v>1</v>
      </c>
      <c r="G460" s="98" t="s">
        <v>1</v>
      </c>
    </row>
    <row r="461" spans="2:7" x14ac:dyDescent="0.25">
      <c r="B461" s="57"/>
      <c r="C461" s="101"/>
      <c r="D461" s="102"/>
      <c r="E461" s="102"/>
      <c r="F461" s="102"/>
      <c r="G461" s="101"/>
    </row>
    <row r="462" spans="2:7" x14ac:dyDescent="0.25">
      <c r="B462" s="57"/>
      <c r="C462" s="101"/>
      <c r="D462" s="102"/>
      <c r="E462" s="102"/>
      <c r="F462" s="102"/>
      <c r="G462" s="101"/>
    </row>
    <row r="463" spans="2:7" x14ac:dyDescent="0.25">
      <c r="B463" s="94" t="s">
        <v>110</v>
      </c>
      <c r="C463" s="98"/>
      <c r="D463" s="65"/>
      <c r="E463" s="65"/>
      <c r="F463" s="65"/>
      <c r="G463" s="98"/>
    </row>
    <row r="466" spans="2:7" x14ac:dyDescent="0.25">
      <c r="B466" s="59" t="s">
        <v>404</v>
      </c>
      <c r="C466"/>
      <c r="D466"/>
      <c r="E466"/>
      <c r="F466"/>
      <c r="G466"/>
    </row>
    <row r="467" spans="2:7" ht="15.75" x14ac:dyDescent="0.25">
      <c r="B467" s="30"/>
      <c r="C467"/>
      <c r="D467"/>
      <c r="E467"/>
      <c r="F467"/>
      <c r="G467"/>
    </row>
    <row r="468" spans="2:7" x14ac:dyDescent="0.25">
      <c r="B468" s="58"/>
      <c r="C468" s="98" t="s">
        <v>216</v>
      </c>
      <c r="D468" s="65" t="s">
        <v>217</v>
      </c>
      <c r="E468" s="65" t="s">
        <v>218</v>
      </c>
      <c r="F468" s="65" t="s">
        <v>219</v>
      </c>
      <c r="G468" s="175" t="s">
        <v>369</v>
      </c>
    </row>
    <row r="469" spans="2:7" x14ac:dyDescent="0.25">
      <c r="B469" s="58"/>
      <c r="C469" s="98" t="s">
        <v>1</v>
      </c>
      <c r="D469" s="65" t="s">
        <v>1</v>
      </c>
      <c r="E469" s="65" t="s">
        <v>1</v>
      </c>
      <c r="F469" s="65" t="s">
        <v>1</v>
      </c>
      <c r="G469" s="98" t="s">
        <v>1</v>
      </c>
    </row>
    <row r="470" spans="2:7" x14ac:dyDescent="0.25">
      <c r="B470" s="57" t="s">
        <v>338</v>
      </c>
      <c r="C470" s="101"/>
      <c r="D470" s="102"/>
      <c r="E470" s="102"/>
      <c r="F470" s="102"/>
      <c r="G470" s="101"/>
    </row>
    <row r="471" spans="2:7" x14ac:dyDescent="0.25">
      <c r="B471" s="57" t="s">
        <v>339</v>
      </c>
      <c r="C471" s="101"/>
      <c r="D471" s="102"/>
      <c r="E471" s="102"/>
      <c r="F471" s="102"/>
      <c r="G471" s="101"/>
    </row>
    <row r="472" spans="2:7" x14ac:dyDescent="0.25">
      <c r="B472" s="57" t="s">
        <v>340</v>
      </c>
      <c r="C472" s="101"/>
      <c r="D472" s="102"/>
      <c r="E472" s="102"/>
      <c r="F472" s="102"/>
      <c r="G472" s="101"/>
    </row>
    <row r="473" spans="2:7" x14ac:dyDescent="0.25">
      <c r="B473" s="94" t="s">
        <v>110</v>
      </c>
      <c r="C473" s="98"/>
      <c r="D473" s="65"/>
      <c r="E473" s="65"/>
      <c r="F473" s="65"/>
      <c r="G473" s="98"/>
    </row>
    <row r="474" spans="2:7" ht="15.75" x14ac:dyDescent="0.25">
      <c r="B474" s="30"/>
      <c r="C474"/>
      <c r="D474"/>
      <c r="E474"/>
      <c r="F474"/>
      <c r="G474"/>
    </row>
    <row r="475" spans="2:7" x14ac:dyDescent="0.25">
      <c r="B475" s="133"/>
      <c r="C475"/>
      <c r="D475"/>
      <c r="E475"/>
      <c r="F475"/>
      <c r="G475"/>
    </row>
  </sheetData>
  <mergeCells count="6">
    <mergeCell ref="B123:B124"/>
    <mergeCell ref="G123:G124"/>
    <mergeCell ref="H123:H124"/>
    <mergeCell ref="B114:B115"/>
    <mergeCell ref="G114:G115"/>
    <mergeCell ref="H114:H115"/>
  </mergeCells>
  <pageMargins left="0.7" right="0.7" top="0.75" bottom="0.75" header="0.3" footer="0.3"/>
  <pageSetup scale="55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6"/>
  <sheetViews>
    <sheetView workbookViewId="0">
      <selection activeCell="B30" sqref="B30"/>
    </sheetView>
  </sheetViews>
  <sheetFormatPr defaultRowHeight="15" x14ac:dyDescent="0.25"/>
  <cols>
    <col min="2" max="2" width="47.42578125" customWidth="1"/>
    <col min="3" max="3" width="20.5703125" customWidth="1"/>
    <col min="4" max="4" width="22" customWidth="1"/>
  </cols>
  <sheetData>
    <row r="3" spans="2:5" ht="15.75" x14ac:dyDescent="0.25">
      <c r="B3" s="33" t="s">
        <v>148</v>
      </c>
    </row>
    <row r="4" spans="2:5" ht="15.75" x14ac:dyDescent="0.25">
      <c r="B4" s="30"/>
    </row>
    <row r="5" spans="2:5" ht="15.75" x14ac:dyDescent="0.25">
      <c r="B5" s="30"/>
    </row>
    <row r="6" spans="2:5" x14ac:dyDescent="0.25">
      <c r="B6" s="34"/>
      <c r="C6" s="35" t="s">
        <v>149</v>
      </c>
      <c r="D6" s="264" t="s">
        <v>150</v>
      </c>
      <c r="E6" s="264"/>
    </row>
    <row r="7" spans="2:5" x14ac:dyDescent="0.25">
      <c r="B7" s="34"/>
      <c r="C7" s="35" t="s">
        <v>1</v>
      </c>
      <c r="D7" s="264" t="s">
        <v>1</v>
      </c>
      <c r="E7" s="264"/>
    </row>
    <row r="8" spans="2:5" ht="15.75" x14ac:dyDescent="0.25">
      <c r="B8" s="36" t="s">
        <v>151</v>
      </c>
      <c r="C8" s="37" t="s">
        <v>152</v>
      </c>
      <c r="D8" s="37" t="s">
        <v>152</v>
      </c>
      <c r="E8" s="38"/>
    </row>
    <row r="9" spans="2:5" ht="16.5" thickBot="1" x14ac:dyDescent="0.3">
      <c r="B9" s="36"/>
      <c r="C9" s="37"/>
      <c r="D9" s="37"/>
      <c r="E9" s="38"/>
    </row>
    <row r="10" spans="2:5" ht="16.5" thickBot="1" x14ac:dyDescent="0.3">
      <c r="B10" s="39" t="s">
        <v>110</v>
      </c>
      <c r="C10" s="40" t="s">
        <v>152</v>
      </c>
      <c r="D10" s="40" t="s">
        <v>152</v>
      </c>
      <c r="E10" s="38"/>
    </row>
    <row r="11" spans="2:5" ht="16.5" thickTop="1" x14ac:dyDescent="0.25">
      <c r="B11" s="30"/>
    </row>
    <row r="12" spans="2:5" ht="15.75" x14ac:dyDescent="0.25">
      <c r="B12" s="30"/>
    </row>
    <row r="13" spans="2:5" ht="15.75" x14ac:dyDescent="0.25">
      <c r="B13" s="33" t="s">
        <v>153</v>
      </c>
    </row>
    <row r="14" spans="2:5" ht="15.75" x14ac:dyDescent="0.25">
      <c r="B14" s="30"/>
    </row>
    <row r="15" spans="2:5" ht="15.75" x14ac:dyDescent="0.25">
      <c r="B15" s="30"/>
    </row>
    <row r="16" spans="2:5" x14ac:dyDescent="0.25">
      <c r="B16" s="34"/>
      <c r="C16" s="35" t="s">
        <v>149</v>
      </c>
      <c r="D16" s="264" t="s">
        <v>150</v>
      </c>
      <c r="E16" s="264"/>
    </row>
    <row r="17" spans="1:7" x14ac:dyDescent="0.25">
      <c r="B17" s="34"/>
      <c r="C17" s="35" t="s">
        <v>1</v>
      </c>
      <c r="D17" s="264" t="s">
        <v>1</v>
      </c>
      <c r="E17" s="264"/>
    </row>
    <row r="18" spans="1:7" ht="15.75" x14ac:dyDescent="0.25">
      <c r="B18" s="36" t="s">
        <v>154</v>
      </c>
      <c r="C18" s="37" t="s">
        <v>152</v>
      </c>
      <c r="D18" s="37" t="s">
        <v>152</v>
      </c>
      <c r="E18" s="38"/>
    </row>
    <row r="19" spans="1:7" ht="16.5" thickBot="1" x14ac:dyDescent="0.3">
      <c r="B19" s="36"/>
      <c r="C19" s="37"/>
      <c r="D19" s="37"/>
      <c r="E19" s="38"/>
    </row>
    <row r="20" spans="1:7" ht="16.5" thickBot="1" x14ac:dyDescent="0.3">
      <c r="B20" s="39" t="s">
        <v>110</v>
      </c>
      <c r="C20" s="40" t="s">
        <v>152</v>
      </c>
      <c r="D20" s="40" t="s">
        <v>152</v>
      </c>
      <c r="E20" s="38"/>
    </row>
    <row r="21" spans="1:7" ht="15.75" thickTop="1" x14ac:dyDescent="0.25"/>
    <row r="23" spans="1:7" ht="51" customHeight="1" x14ac:dyDescent="0.25">
      <c r="A23" s="265" t="s">
        <v>141</v>
      </c>
      <c r="B23" s="265"/>
      <c r="C23" s="265"/>
      <c r="D23" s="265"/>
      <c r="E23" s="17"/>
      <c r="F23" s="17"/>
    </row>
    <row r="24" spans="1:7" x14ac:dyDescent="0.25">
      <c r="A24" s="1"/>
      <c r="B24" s="5"/>
      <c r="C24" s="15"/>
      <c r="D24" s="23"/>
    </row>
    <row r="25" spans="1:7" ht="15.75" x14ac:dyDescent="0.25">
      <c r="A25" s="3" t="s">
        <v>7</v>
      </c>
      <c r="B25" s="5"/>
      <c r="C25" s="15"/>
      <c r="D25" s="3" t="s">
        <v>14</v>
      </c>
    </row>
    <row r="26" spans="1:7" s="6" customFormat="1" ht="15.75" x14ac:dyDescent="0.25">
      <c r="A26" s="30" t="s">
        <v>171</v>
      </c>
      <c r="B26"/>
      <c r="C26" s="30" t="s">
        <v>172</v>
      </c>
      <c r="D26"/>
      <c r="E26"/>
      <c r="F26"/>
      <c r="G26"/>
    </row>
  </sheetData>
  <mergeCells count="5">
    <mergeCell ref="D6:E6"/>
    <mergeCell ref="D7:E7"/>
    <mergeCell ref="D16:E16"/>
    <mergeCell ref="D17:E17"/>
    <mergeCell ref="A23:D2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1"/>
  <sheetViews>
    <sheetView workbookViewId="0">
      <pane ySplit="7" topLeftCell="A8" activePane="bottomLeft" state="frozen"/>
      <selection pane="bottomLeft" activeCell="K34" sqref="K34"/>
    </sheetView>
  </sheetViews>
  <sheetFormatPr defaultRowHeight="15" x14ac:dyDescent="0.25"/>
  <cols>
    <col min="1" max="1" width="4" style="180" customWidth="1"/>
    <col min="2" max="2" width="58.85546875" style="201" customWidth="1"/>
    <col min="3" max="3" width="20.7109375" style="179" customWidth="1"/>
    <col min="4" max="8" width="20.7109375" style="180" customWidth="1"/>
    <col min="9" max="9" width="9.140625" style="181"/>
    <col min="10" max="16384" width="9.140625" style="180"/>
  </cols>
  <sheetData>
    <row r="1" spans="2:8" x14ac:dyDescent="0.25">
      <c r="B1" s="178" t="s">
        <v>140</v>
      </c>
    </row>
    <row r="2" spans="2:8" x14ac:dyDescent="0.25">
      <c r="B2" s="178" t="s">
        <v>214</v>
      </c>
    </row>
    <row r="3" spans="2:8" x14ac:dyDescent="0.25">
      <c r="B3" s="178" t="s">
        <v>215</v>
      </c>
    </row>
    <row r="5" spans="2:8" ht="15.75" x14ac:dyDescent="0.25">
      <c r="B5" s="182" t="s">
        <v>405</v>
      </c>
      <c r="C5" s="183"/>
      <c r="D5" s="183"/>
      <c r="E5" s="183"/>
      <c r="F5" s="183"/>
      <c r="G5" s="183"/>
      <c r="H5" s="183"/>
    </row>
    <row r="6" spans="2:8" ht="15.75" x14ac:dyDescent="0.25">
      <c r="B6" s="182"/>
      <c r="C6" s="183"/>
      <c r="D6" s="183"/>
      <c r="E6" s="183"/>
      <c r="F6" s="183"/>
      <c r="G6" s="183"/>
      <c r="H6" s="183"/>
    </row>
    <row r="7" spans="2:8" ht="25.5" x14ac:dyDescent="0.25">
      <c r="B7" s="184" t="s">
        <v>145</v>
      </c>
      <c r="C7" s="185" t="s">
        <v>432</v>
      </c>
      <c r="D7" s="185" t="s">
        <v>433</v>
      </c>
      <c r="E7" s="185" t="s">
        <v>410</v>
      </c>
      <c r="F7" s="185" t="s">
        <v>411</v>
      </c>
      <c r="G7" s="185" t="s">
        <v>412</v>
      </c>
      <c r="H7" s="185" t="s">
        <v>410</v>
      </c>
    </row>
    <row r="8" spans="2:8" x14ac:dyDescent="0.25">
      <c r="B8" s="186"/>
      <c r="C8" s="187" t="s">
        <v>1</v>
      </c>
      <c r="D8" s="187" t="s">
        <v>1</v>
      </c>
      <c r="E8" s="187" t="s">
        <v>1</v>
      </c>
      <c r="F8" s="187" t="s">
        <v>1</v>
      </c>
      <c r="G8" s="187" t="s">
        <v>1</v>
      </c>
      <c r="H8" s="187" t="s">
        <v>1</v>
      </c>
    </row>
    <row r="9" spans="2:8" x14ac:dyDescent="0.25">
      <c r="B9" s="184" t="s">
        <v>146</v>
      </c>
      <c r="C9" s="188"/>
      <c r="D9" s="188"/>
      <c r="E9" s="188"/>
      <c r="F9" s="188"/>
      <c r="G9" s="188"/>
      <c r="H9" s="188"/>
    </row>
    <row r="10" spans="2:8" x14ac:dyDescent="0.25">
      <c r="B10" s="189" t="s">
        <v>206</v>
      </c>
      <c r="C10" s="190">
        <v>950000000</v>
      </c>
      <c r="D10" s="190">
        <v>950000000</v>
      </c>
      <c r="E10" s="190">
        <f>C10-D10</f>
        <v>0</v>
      </c>
      <c r="F10" s="190">
        <v>3680000000</v>
      </c>
      <c r="G10" s="190">
        <v>3680000000</v>
      </c>
      <c r="H10" s="190">
        <f>F10-G10</f>
        <v>0</v>
      </c>
    </row>
    <row r="11" spans="2:8" x14ac:dyDescent="0.25">
      <c r="B11" s="189" t="s">
        <v>207</v>
      </c>
      <c r="C11" s="190">
        <v>67000000</v>
      </c>
      <c r="D11" s="190">
        <v>66200000</v>
      </c>
      <c r="E11" s="190">
        <f t="shared" ref="E11:E20" si="0">C11-D11</f>
        <v>800000</v>
      </c>
      <c r="F11" s="190">
        <v>305000000</v>
      </c>
      <c r="G11" s="190">
        <v>302000000</v>
      </c>
      <c r="H11" s="190">
        <f t="shared" ref="H11:H20" si="1">F11-G11</f>
        <v>3000000</v>
      </c>
    </row>
    <row r="12" spans="2:8" x14ac:dyDescent="0.25">
      <c r="B12" s="189" t="s">
        <v>413</v>
      </c>
      <c r="C12" s="190">
        <v>200000000</v>
      </c>
      <c r="D12" s="190">
        <v>91200000</v>
      </c>
      <c r="E12" s="190">
        <f t="shared" si="0"/>
        <v>108800000</v>
      </c>
      <c r="F12" s="190">
        <v>1000000000</v>
      </c>
      <c r="G12" s="190">
        <v>418850000</v>
      </c>
      <c r="H12" s="190">
        <f t="shared" si="1"/>
        <v>581150000</v>
      </c>
    </row>
    <row r="13" spans="2:8" x14ac:dyDescent="0.25">
      <c r="B13" s="189" t="s">
        <v>2</v>
      </c>
      <c r="C13" s="190">
        <v>0</v>
      </c>
      <c r="D13" s="190">
        <v>0</v>
      </c>
      <c r="E13" s="190">
        <f t="shared" si="0"/>
        <v>0</v>
      </c>
      <c r="F13" s="190">
        <v>600000000</v>
      </c>
      <c r="G13" s="190">
        <v>300000000</v>
      </c>
      <c r="H13" s="190">
        <f t="shared" si="1"/>
        <v>300000000</v>
      </c>
    </row>
    <row r="14" spans="2:8" x14ac:dyDescent="0.25">
      <c r="B14" s="189" t="s">
        <v>3</v>
      </c>
      <c r="C14" s="190">
        <v>0</v>
      </c>
      <c r="D14" s="190">
        <v>0</v>
      </c>
      <c r="E14" s="190">
        <f t="shared" si="0"/>
        <v>0</v>
      </c>
      <c r="F14" s="190">
        <v>0</v>
      </c>
      <c r="G14" s="190">
        <v>0</v>
      </c>
      <c r="H14" s="190">
        <f t="shared" si="1"/>
        <v>0</v>
      </c>
    </row>
    <row r="15" spans="2:8" x14ac:dyDescent="0.25">
      <c r="B15" s="189" t="s">
        <v>103</v>
      </c>
      <c r="C15" s="190">
        <v>0</v>
      </c>
      <c r="D15" s="190">
        <v>0</v>
      </c>
      <c r="E15" s="190">
        <f t="shared" si="0"/>
        <v>0</v>
      </c>
      <c r="F15" s="190">
        <v>9000000</v>
      </c>
      <c r="G15" s="190">
        <v>7828986</v>
      </c>
      <c r="H15" s="190">
        <f t="shared" si="1"/>
        <v>1171014</v>
      </c>
    </row>
    <row r="16" spans="2:8" x14ac:dyDescent="0.25">
      <c r="B16" s="189" t="s">
        <v>209</v>
      </c>
      <c r="C16" s="190">
        <v>18000000</v>
      </c>
      <c r="D16" s="190">
        <v>17000000</v>
      </c>
      <c r="E16" s="190">
        <f t="shared" si="0"/>
        <v>1000000</v>
      </c>
      <c r="F16" s="190">
        <v>100000000</v>
      </c>
      <c r="G16" s="190">
        <v>92300000</v>
      </c>
      <c r="H16" s="190">
        <f t="shared" si="1"/>
        <v>7700000</v>
      </c>
    </row>
    <row r="17" spans="2:9" x14ac:dyDescent="0.25">
      <c r="B17" s="189" t="s">
        <v>210</v>
      </c>
      <c r="C17" s="190">
        <v>18000000</v>
      </c>
      <c r="D17" s="190">
        <v>18000000</v>
      </c>
      <c r="E17" s="190">
        <f t="shared" si="0"/>
        <v>0</v>
      </c>
      <c r="F17" s="190">
        <v>125000000</v>
      </c>
      <c r="G17" s="190">
        <v>121900000</v>
      </c>
      <c r="H17" s="190">
        <f t="shared" si="1"/>
        <v>3100000</v>
      </c>
    </row>
    <row r="18" spans="2:9" x14ac:dyDescent="0.25">
      <c r="B18" s="189" t="s">
        <v>414</v>
      </c>
      <c r="C18" s="190">
        <v>0</v>
      </c>
      <c r="D18" s="190">
        <v>0</v>
      </c>
      <c r="E18" s="190">
        <f t="shared" si="0"/>
        <v>0</v>
      </c>
      <c r="F18" s="190">
        <v>0</v>
      </c>
      <c r="G18" s="190">
        <v>0</v>
      </c>
      <c r="H18" s="190">
        <f t="shared" si="1"/>
        <v>0</v>
      </c>
    </row>
    <row r="19" spans="2:9" x14ac:dyDescent="0.25">
      <c r="B19" s="189" t="s">
        <v>211</v>
      </c>
      <c r="C19" s="190">
        <v>200000000</v>
      </c>
      <c r="D19" s="190">
        <v>185735983</v>
      </c>
      <c r="E19" s="190">
        <f t="shared" si="0"/>
        <v>14264017</v>
      </c>
      <c r="F19" s="190">
        <v>850000000</v>
      </c>
      <c r="G19" s="190">
        <v>774015198</v>
      </c>
      <c r="H19" s="190">
        <f t="shared" si="1"/>
        <v>75984802</v>
      </c>
    </row>
    <row r="20" spans="2:9" x14ac:dyDescent="0.25">
      <c r="B20" s="189" t="s">
        <v>381</v>
      </c>
      <c r="C20" s="190">
        <v>70000000</v>
      </c>
      <c r="D20" s="190">
        <v>73238900</v>
      </c>
      <c r="E20" s="190">
        <f t="shared" si="0"/>
        <v>-3238900</v>
      </c>
      <c r="F20" s="190">
        <v>75000000</v>
      </c>
      <c r="G20" s="190">
        <v>73238900</v>
      </c>
      <c r="H20" s="190">
        <f t="shared" si="1"/>
        <v>1761100</v>
      </c>
    </row>
    <row r="21" spans="2:9" s="193" customFormat="1" ht="14.25" x14ac:dyDescent="0.2">
      <c r="B21" s="184" t="s">
        <v>262</v>
      </c>
      <c r="C21" s="191">
        <f>SUM(C10:C20)</f>
        <v>1523000000</v>
      </c>
      <c r="D21" s="191">
        <f t="shared" ref="D21:H21" si="2">SUM(D10:D20)</f>
        <v>1401374883</v>
      </c>
      <c r="E21" s="191">
        <f t="shared" si="2"/>
        <v>121625117</v>
      </c>
      <c r="F21" s="191">
        <f>SUM(F10:F20)</f>
        <v>6744000000</v>
      </c>
      <c r="G21" s="191">
        <f t="shared" si="2"/>
        <v>5770133084</v>
      </c>
      <c r="H21" s="191">
        <f t="shared" si="2"/>
        <v>973866916</v>
      </c>
      <c r="I21" s="192"/>
    </row>
    <row r="22" spans="2:9" x14ac:dyDescent="0.25">
      <c r="B22" s="184" t="s">
        <v>143</v>
      </c>
      <c r="C22" s="273"/>
      <c r="D22" s="273"/>
      <c r="E22" s="273"/>
      <c r="F22" s="273"/>
      <c r="G22" s="273"/>
      <c r="H22" s="273"/>
    </row>
    <row r="23" spans="2:9" x14ac:dyDescent="0.25">
      <c r="B23" s="189" t="s">
        <v>4</v>
      </c>
      <c r="C23" s="194">
        <v>600000000</v>
      </c>
      <c r="D23" s="194">
        <v>655183125</v>
      </c>
      <c r="E23" s="194">
        <f>C23-D23</f>
        <v>-55183125</v>
      </c>
      <c r="F23" s="194">
        <v>2600000000</v>
      </c>
      <c r="G23" s="194">
        <v>2620732500</v>
      </c>
      <c r="H23" s="190">
        <f>F23-G23</f>
        <v>-20732500</v>
      </c>
    </row>
    <row r="24" spans="2:9" x14ac:dyDescent="0.25">
      <c r="B24" s="189" t="s">
        <v>104</v>
      </c>
      <c r="C24" s="194">
        <v>12000000</v>
      </c>
      <c r="D24" s="194">
        <v>10542865</v>
      </c>
      <c r="E24" s="194">
        <f t="shared" ref="E24:E33" si="3">C24-D24</f>
        <v>1457135</v>
      </c>
      <c r="F24" s="194">
        <v>39000000</v>
      </c>
      <c r="G24" s="194">
        <v>38460169</v>
      </c>
      <c r="H24" s="190">
        <f t="shared" ref="H24:H33" si="4">F24-G24</f>
        <v>539831</v>
      </c>
    </row>
    <row r="25" spans="2:9" x14ac:dyDescent="0.25">
      <c r="B25" s="189" t="s">
        <v>212</v>
      </c>
      <c r="C25" s="194">
        <v>8000000</v>
      </c>
      <c r="D25" s="194">
        <v>7500000</v>
      </c>
      <c r="E25" s="194">
        <f t="shared" si="3"/>
        <v>500000</v>
      </c>
      <c r="F25" s="194">
        <v>30000000</v>
      </c>
      <c r="G25" s="194">
        <v>30000000</v>
      </c>
      <c r="H25" s="190">
        <f t="shared" si="4"/>
        <v>0</v>
      </c>
    </row>
    <row r="26" spans="2:9" x14ac:dyDescent="0.25">
      <c r="B26" s="189" t="s">
        <v>105</v>
      </c>
      <c r="C26" s="194">
        <v>11000000</v>
      </c>
      <c r="D26" s="194">
        <v>10500000</v>
      </c>
      <c r="E26" s="194">
        <f t="shared" si="3"/>
        <v>500000</v>
      </c>
      <c r="F26" s="194">
        <v>46550000</v>
      </c>
      <c r="G26" s="194">
        <v>46500000</v>
      </c>
      <c r="H26" s="190">
        <f t="shared" si="4"/>
        <v>50000</v>
      </c>
    </row>
    <row r="27" spans="2:9" x14ac:dyDescent="0.25">
      <c r="B27" s="189" t="s">
        <v>213</v>
      </c>
      <c r="C27" s="194">
        <v>250000000</v>
      </c>
      <c r="D27" s="194">
        <v>250000000</v>
      </c>
      <c r="E27" s="194">
        <f t="shared" si="3"/>
        <v>0</v>
      </c>
      <c r="F27" s="194">
        <v>700000000</v>
      </c>
      <c r="G27" s="194">
        <v>700000000</v>
      </c>
      <c r="H27" s="190">
        <f t="shared" si="4"/>
        <v>0</v>
      </c>
    </row>
    <row r="28" spans="2:9" x14ac:dyDescent="0.25">
      <c r="B28" s="189" t="s">
        <v>106</v>
      </c>
      <c r="C28" s="194">
        <v>220000</v>
      </c>
      <c r="D28" s="194">
        <v>220000</v>
      </c>
      <c r="E28" s="194">
        <f t="shared" si="3"/>
        <v>0</v>
      </c>
      <c r="F28" s="194">
        <v>2850000</v>
      </c>
      <c r="G28" s="194">
        <v>2818000</v>
      </c>
      <c r="H28" s="190">
        <f t="shared" si="4"/>
        <v>32000</v>
      </c>
    </row>
    <row r="29" spans="2:9" x14ac:dyDescent="0.25">
      <c r="B29" s="189" t="s">
        <v>6</v>
      </c>
      <c r="C29" s="194">
        <v>435000</v>
      </c>
      <c r="D29" s="194">
        <v>433000</v>
      </c>
      <c r="E29" s="194">
        <f t="shared" si="3"/>
        <v>2000</v>
      </c>
      <c r="F29" s="194">
        <v>1350000</v>
      </c>
      <c r="G29" s="194">
        <v>1339000</v>
      </c>
      <c r="H29" s="190">
        <f t="shared" si="4"/>
        <v>11000</v>
      </c>
    </row>
    <row r="30" spans="2:9" x14ac:dyDescent="0.25">
      <c r="B30" s="189" t="s">
        <v>107</v>
      </c>
      <c r="C30" s="194">
        <v>395500000</v>
      </c>
      <c r="D30" s="194">
        <v>394803285</v>
      </c>
      <c r="E30" s="194">
        <f t="shared" si="3"/>
        <v>696715</v>
      </c>
      <c r="F30" s="194">
        <v>2050000000</v>
      </c>
      <c r="G30" s="194">
        <v>2039794109</v>
      </c>
      <c r="H30" s="190">
        <f t="shared" si="4"/>
        <v>10205891</v>
      </c>
    </row>
    <row r="31" spans="2:9" x14ac:dyDescent="0.25">
      <c r="B31" s="189" t="s">
        <v>367</v>
      </c>
      <c r="C31" s="194">
        <v>35000</v>
      </c>
      <c r="D31" s="194">
        <v>34890</v>
      </c>
      <c r="E31" s="194">
        <f t="shared" si="3"/>
        <v>110</v>
      </c>
      <c r="F31" s="194">
        <v>160000</v>
      </c>
      <c r="G31" s="194">
        <v>157340</v>
      </c>
      <c r="H31" s="190">
        <f t="shared" si="4"/>
        <v>2660</v>
      </c>
    </row>
    <row r="32" spans="2:9" x14ac:dyDescent="0.25">
      <c r="B32" s="189" t="s">
        <v>108</v>
      </c>
      <c r="C32" s="194">
        <v>25000000</v>
      </c>
      <c r="D32" s="194">
        <v>25000000</v>
      </c>
      <c r="E32" s="194">
        <f t="shared" si="3"/>
        <v>0</v>
      </c>
      <c r="F32" s="194">
        <v>100000000</v>
      </c>
      <c r="G32" s="194">
        <v>100000000</v>
      </c>
      <c r="H32" s="190">
        <f t="shared" si="4"/>
        <v>0</v>
      </c>
    </row>
    <row r="33" spans="2:9" x14ac:dyDescent="0.25">
      <c r="B33" s="189" t="s">
        <v>147</v>
      </c>
      <c r="C33" s="194">
        <v>15500000</v>
      </c>
      <c r="D33" s="194">
        <v>15278900</v>
      </c>
      <c r="E33" s="194">
        <f t="shared" si="3"/>
        <v>221100</v>
      </c>
      <c r="F33" s="194">
        <v>135000000</v>
      </c>
      <c r="G33" s="194">
        <v>131215677</v>
      </c>
      <c r="H33" s="190">
        <f t="shared" si="4"/>
        <v>3784323</v>
      </c>
    </row>
    <row r="34" spans="2:9" s="193" customFormat="1" ht="14.25" x14ac:dyDescent="0.2">
      <c r="B34" s="184" t="s">
        <v>415</v>
      </c>
      <c r="C34" s="195">
        <f>SUM(C23:C33)</f>
        <v>1317690000</v>
      </c>
      <c r="D34" s="195">
        <f t="shared" ref="D34:H34" si="5">SUM(D23:D33)</f>
        <v>1369496065</v>
      </c>
      <c r="E34" s="195">
        <f>SUM(E23:E33)</f>
        <v>-51806065</v>
      </c>
      <c r="F34" s="195">
        <f>SUM(F23:F33)</f>
        <v>5704910000</v>
      </c>
      <c r="G34" s="195">
        <f>SUM(G23:G33)</f>
        <v>5711016795</v>
      </c>
      <c r="H34" s="195">
        <f t="shared" si="5"/>
        <v>-6106795</v>
      </c>
      <c r="I34" s="192"/>
    </row>
    <row r="35" spans="2:9" ht="15.75" x14ac:dyDescent="0.25">
      <c r="B35" s="196"/>
      <c r="C35" s="274"/>
      <c r="D35" s="274"/>
      <c r="E35" s="274"/>
      <c r="F35" s="274"/>
      <c r="G35" s="274"/>
      <c r="H35" s="274"/>
    </row>
    <row r="36" spans="2:9" ht="15.75" x14ac:dyDescent="0.25">
      <c r="B36" s="196" t="s">
        <v>342</v>
      </c>
      <c r="C36" s="180"/>
      <c r="D36" s="183"/>
      <c r="E36" s="183"/>
      <c r="F36" s="183"/>
      <c r="G36" s="183"/>
      <c r="H36" s="183"/>
    </row>
    <row r="37" spans="2:9" ht="15.75" x14ac:dyDescent="0.25">
      <c r="B37" s="197"/>
      <c r="C37" s="183"/>
      <c r="D37" s="183"/>
      <c r="E37" s="183"/>
      <c r="F37" s="183"/>
      <c r="G37" s="183"/>
      <c r="H37" s="183"/>
    </row>
    <row r="38" spans="2:9" ht="15.75" x14ac:dyDescent="0.25">
      <c r="B38" s="198" t="s">
        <v>436</v>
      </c>
      <c r="C38" s="183"/>
      <c r="D38" s="183"/>
      <c r="E38" s="183"/>
      <c r="F38" s="183"/>
      <c r="G38" s="183"/>
      <c r="H38" s="183"/>
    </row>
    <row r="39" spans="2:9" ht="15.75" x14ac:dyDescent="0.25">
      <c r="B39" s="198" t="s">
        <v>437</v>
      </c>
      <c r="C39" s="183"/>
      <c r="D39" s="183"/>
      <c r="E39" s="183"/>
      <c r="F39" s="183"/>
      <c r="G39" s="183"/>
      <c r="H39" s="183"/>
    </row>
    <row r="40" spans="2:9" ht="15.75" x14ac:dyDescent="0.25">
      <c r="B40" s="198" t="s">
        <v>434</v>
      </c>
      <c r="C40" s="183"/>
      <c r="D40" s="183"/>
      <c r="E40" s="183"/>
      <c r="F40" s="183"/>
      <c r="G40" s="183"/>
      <c r="H40" s="183"/>
    </row>
    <row r="41" spans="2:9" ht="15.75" x14ac:dyDescent="0.25">
      <c r="B41" s="198" t="s">
        <v>435</v>
      </c>
      <c r="C41" s="183"/>
      <c r="D41" s="183"/>
      <c r="E41" s="183"/>
      <c r="F41" s="183"/>
      <c r="G41" s="183"/>
      <c r="H41" s="183"/>
    </row>
    <row r="42" spans="2:9" ht="15.75" x14ac:dyDescent="0.25">
      <c r="B42" s="196"/>
      <c r="C42" s="183"/>
      <c r="D42" s="183"/>
      <c r="E42" s="183"/>
      <c r="F42" s="183"/>
      <c r="G42" s="183"/>
      <c r="H42" s="183"/>
    </row>
    <row r="43" spans="2:9" ht="15.75" x14ac:dyDescent="0.25">
      <c r="B43" s="196"/>
      <c r="C43" s="183"/>
      <c r="D43" s="183"/>
      <c r="E43" s="183"/>
      <c r="F43" s="183"/>
      <c r="G43" s="183"/>
      <c r="H43" s="183"/>
    </row>
    <row r="44" spans="2:9" x14ac:dyDescent="0.25">
      <c r="B44" s="199" t="s">
        <v>348</v>
      </c>
      <c r="C44" s="183"/>
      <c r="D44" s="183"/>
      <c r="E44" s="183"/>
      <c r="F44" s="183"/>
      <c r="G44" s="183"/>
      <c r="H44" s="183"/>
    </row>
    <row r="45" spans="2:9" ht="15.75" x14ac:dyDescent="0.25">
      <c r="B45" s="200"/>
      <c r="C45" s="183"/>
      <c r="D45" s="183"/>
      <c r="E45" s="183"/>
      <c r="F45" s="183"/>
      <c r="G45" s="183"/>
      <c r="H45" s="183"/>
    </row>
    <row r="46" spans="2:9" ht="15.75" x14ac:dyDescent="0.25">
      <c r="B46" s="200"/>
      <c r="C46" s="183"/>
      <c r="D46" s="183"/>
      <c r="E46" s="183"/>
      <c r="F46" s="183"/>
      <c r="G46" s="183"/>
      <c r="H46" s="183"/>
    </row>
    <row r="47" spans="2:9" ht="15.75" x14ac:dyDescent="0.25">
      <c r="B47" s="200"/>
      <c r="C47" s="183"/>
      <c r="D47" s="183"/>
      <c r="E47" s="183"/>
      <c r="F47" s="183"/>
      <c r="G47" s="183"/>
      <c r="H47" s="183"/>
    </row>
    <row r="48" spans="2:9" ht="15.75" x14ac:dyDescent="0.25">
      <c r="B48" s="196" t="s">
        <v>8</v>
      </c>
      <c r="C48" s="183"/>
      <c r="D48" s="183"/>
      <c r="E48" s="183"/>
      <c r="G48" s="196" t="s">
        <v>8</v>
      </c>
      <c r="H48" s="183"/>
    </row>
    <row r="49" spans="2:8" ht="15.75" x14ac:dyDescent="0.25">
      <c r="B49" s="196" t="s">
        <v>171</v>
      </c>
      <c r="C49" s="183"/>
      <c r="D49" s="183"/>
      <c r="E49" s="183"/>
      <c r="F49" s="183"/>
      <c r="G49" s="196" t="s">
        <v>349</v>
      </c>
      <c r="H49" s="183"/>
    </row>
    <row r="50" spans="2:8" ht="15.75" x14ac:dyDescent="0.25">
      <c r="B50" s="196"/>
      <c r="C50" s="183"/>
      <c r="D50" s="183"/>
      <c r="E50" s="183"/>
      <c r="F50" s="183"/>
      <c r="G50" s="183"/>
      <c r="H50" s="183"/>
    </row>
    <row r="51" spans="2:8" ht="15.75" x14ac:dyDescent="0.25">
      <c r="B51" s="196"/>
      <c r="C51" s="183"/>
      <c r="D51" s="183"/>
      <c r="E51" s="183"/>
      <c r="F51" s="183"/>
      <c r="G51" s="183"/>
      <c r="H51" s="183"/>
    </row>
  </sheetData>
  <pageMargins left="0.7" right="0.7" top="0.75" bottom="0.75" header="0.3" footer="0.3"/>
  <pageSetup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10" workbookViewId="0">
      <selection activeCell="H10" sqref="H10"/>
    </sheetView>
  </sheetViews>
  <sheetFormatPr defaultRowHeight="15" x14ac:dyDescent="0.25"/>
  <cols>
    <col min="1" max="1" width="3.85546875" style="202" customWidth="1"/>
    <col min="2" max="2" width="59.7109375" style="206" customWidth="1"/>
    <col min="3" max="7" width="20.7109375" style="203" customWidth="1"/>
    <col min="8" max="8" width="20.7109375" style="204" customWidth="1"/>
    <col min="9" max="16384" width="9.140625" style="203"/>
  </cols>
  <sheetData>
    <row r="1" spans="2:9" x14ac:dyDescent="0.25">
      <c r="B1" s="178" t="s">
        <v>140</v>
      </c>
    </row>
    <row r="2" spans="2:9" x14ac:dyDescent="0.25">
      <c r="B2" s="178" t="s">
        <v>214</v>
      </c>
    </row>
    <row r="3" spans="2:9" x14ac:dyDescent="0.25">
      <c r="B3" s="178" t="s">
        <v>215</v>
      </c>
    </row>
    <row r="5" spans="2:9" s="205" customFormat="1" ht="15.75" x14ac:dyDescent="0.25">
      <c r="B5" s="182" t="s">
        <v>406</v>
      </c>
      <c r="C5" s="206"/>
      <c r="D5" s="206"/>
      <c r="E5" s="206"/>
      <c r="F5" s="206"/>
      <c r="G5" s="206"/>
      <c r="H5" s="206"/>
      <c r="I5" s="207"/>
    </row>
    <row r="6" spans="2:9" s="205" customFormat="1" ht="15.75" x14ac:dyDescent="0.25">
      <c r="B6" s="182"/>
      <c r="C6" s="206"/>
      <c r="D6" s="206"/>
      <c r="E6" s="206"/>
      <c r="F6" s="206"/>
      <c r="G6" s="206"/>
      <c r="H6" s="206"/>
      <c r="I6" s="207"/>
    </row>
    <row r="7" spans="2:9" s="180" customFormat="1" ht="25.5" x14ac:dyDescent="0.25">
      <c r="B7" s="184" t="s">
        <v>145</v>
      </c>
      <c r="C7" s="185" t="s">
        <v>408</v>
      </c>
      <c r="D7" s="185" t="s">
        <v>409</v>
      </c>
      <c r="E7" s="185" t="s">
        <v>410</v>
      </c>
      <c r="F7" s="185" t="s">
        <v>411</v>
      </c>
      <c r="G7" s="185" t="s">
        <v>412</v>
      </c>
      <c r="H7" s="185" t="s">
        <v>410</v>
      </c>
      <c r="I7" s="181"/>
    </row>
    <row r="8" spans="2:9" s="180" customFormat="1" x14ac:dyDescent="0.25">
      <c r="B8" s="186"/>
      <c r="C8" s="187" t="s">
        <v>1</v>
      </c>
      <c r="D8" s="187" t="s">
        <v>1</v>
      </c>
      <c r="E8" s="187" t="s">
        <v>1</v>
      </c>
      <c r="F8" s="187" t="s">
        <v>1</v>
      </c>
      <c r="G8" s="187" t="s">
        <v>1</v>
      </c>
      <c r="H8" s="187" t="s">
        <v>1</v>
      </c>
      <c r="I8" s="181"/>
    </row>
    <row r="9" spans="2:9" s="180" customFormat="1" x14ac:dyDescent="0.25">
      <c r="B9" s="184" t="s">
        <v>146</v>
      </c>
      <c r="C9" s="188"/>
      <c r="D9" s="188"/>
      <c r="E9" s="188"/>
      <c r="F9" s="188"/>
      <c r="G9" s="188"/>
      <c r="H9" s="188"/>
      <c r="I9" s="181"/>
    </row>
    <row r="10" spans="2:9" s="180" customFormat="1" x14ac:dyDescent="0.25">
      <c r="B10" s="189" t="s">
        <v>206</v>
      </c>
      <c r="C10" s="190">
        <f>'Stmt of approp combined'!C10*0.7</f>
        <v>665000000</v>
      </c>
      <c r="D10" s="190">
        <f>'Stmt of approp combined'!D10*0.7</f>
        <v>665000000</v>
      </c>
      <c r="E10" s="190">
        <f>C10-D10</f>
        <v>0</v>
      </c>
      <c r="F10" s="190">
        <f>'Stmt of approp combined'!F10*0.7</f>
        <v>2576000000</v>
      </c>
      <c r="G10" s="190">
        <f>'Stmt of approp combined'!G10*0.7</f>
        <v>2576000000</v>
      </c>
      <c r="H10" s="190">
        <f>F10-G10</f>
        <v>0</v>
      </c>
      <c r="I10" s="181"/>
    </row>
    <row r="11" spans="2:9" s="180" customFormat="1" x14ac:dyDescent="0.25">
      <c r="B11" s="189" t="s">
        <v>207</v>
      </c>
      <c r="C11" s="190">
        <f>'Stmt of approp combined'!C11*0.7</f>
        <v>46900000</v>
      </c>
      <c r="D11" s="190">
        <f>'Stmt of approp combined'!D11*0.7</f>
        <v>46340000</v>
      </c>
      <c r="E11" s="190">
        <f t="shared" ref="E11:E20" si="0">C11-D11</f>
        <v>560000</v>
      </c>
      <c r="F11" s="190">
        <f>'Stmt of approp combined'!F11*0.7</f>
        <v>213500000</v>
      </c>
      <c r="G11" s="190">
        <f>'Stmt of approp combined'!G11*0.7</f>
        <v>211400000</v>
      </c>
      <c r="H11" s="190">
        <f t="shared" ref="H11:H20" si="1">F11-G11</f>
        <v>2100000</v>
      </c>
      <c r="I11" s="181"/>
    </row>
    <row r="12" spans="2:9" s="180" customFormat="1" x14ac:dyDescent="0.25">
      <c r="B12" s="189" t="s">
        <v>413</v>
      </c>
      <c r="C12" s="190">
        <f>'Stmt of approp combined'!C12*0.7</f>
        <v>140000000</v>
      </c>
      <c r="D12" s="190">
        <f>'Stmt of approp combined'!D12*0.7</f>
        <v>63839999.999999993</v>
      </c>
      <c r="E12" s="190">
        <f t="shared" si="0"/>
        <v>76160000</v>
      </c>
      <c r="F12" s="190">
        <f>'Stmt of approp combined'!F12*0.7</f>
        <v>700000000</v>
      </c>
      <c r="G12" s="190">
        <f>'Stmt of approp combined'!G12*0.7</f>
        <v>293195000</v>
      </c>
      <c r="H12" s="190">
        <f t="shared" si="1"/>
        <v>406805000</v>
      </c>
      <c r="I12" s="181"/>
    </row>
    <row r="13" spans="2:9" s="180" customFormat="1" x14ac:dyDescent="0.25">
      <c r="B13" s="189" t="s">
        <v>2</v>
      </c>
      <c r="C13" s="190">
        <f>'Stmt of approp combined'!C13*0.7</f>
        <v>0</v>
      </c>
      <c r="D13" s="190">
        <f>'Stmt of approp combined'!D13*0.7</f>
        <v>0</v>
      </c>
      <c r="E13" s="190">
        <f t="shared" si="0"/>
        <v>0</v>
      </c>
      <c r="F13" s="190">
        <f>'Stmt of approp combined'!F13*0.7</f>
        <v>420000000</v>
      </c>
      <c r="G13" s="190">
        <f>'Stmt of approp combined'!G13*0.7</f>
        <v>210000000</v>
      </c>
      <c r="H13" s="190">
        <f t="shared" si="1"/>
        <v>210000000</v>
      </c>
      <c r="I13" s="181"/>
    </row>
    <row r="14" spans="2:9" s="180" customFormat="1" x14ac:dyDescent="0.25">
      <c r="B14" s="189" t="s">
        <v>3</v>
      </c>
      <c r="C14" s="190">
        <f>'Stmt of approp combined'!C14*0.7</f>
        <v>0</v>
      </c>
      <c r="D14" s="190">
        <f>'Stmt of approp combined'!D14*0.7</f>
        <v>0</v>
      </c>
      <c r="E14" s="190">
        <f t="shared" si="0"/>
        <v>0</v>
      </c>
      <c r="F14" s="190">
        <f>'Stmt of approp combined'!F14*0.7</f>
        <v>0</v>
      </c>
      <c r="G14" s="190">
        <f>'Stmt of approp combined'!G14*0.7</f>
        <v>0</v>
      </c>
      <c r="H14" s="190">
        <f t="shared" si="1"/>
        <v>0</v>
      </c>
      <c r="I14" s="181"/>
    </row>
    <row r="15" spans="2:9" s="180" customFormat="1" x14ac:dyDescent="0.25">
      <c r="B15" s="189" t="s">
        <v>103</v>
      </c>
      <c r="C15" s="190">
        <f>'Stmt of approp combined'!C15*0.7</f>
        <v>0</v>
      </c>
      <c r="D15" s="190">
        <f>'Stmt of approp combined'!D15*0.7</f>
        <v>0</v>
      </c>
      <c r="E15" s="190">
        <f t="shared" si="0"/>
        <v>0</v>
      </c>
      <c r="F15" s="190">
        <f>'Stmt of approp combined'!F15*0.7</f>
        <v>6300000</v>
      </c>
      <c r="G15" s="190">
        <f>'Stmt of approp combined'!G15*0.7</f>
        <v>5480290.1999999993</v>
      </c>
      <c r="H15" s="190">
        <f t="shared" si="1"/>
        <v>819709.80000000075</v>
      </c>
      <c r="I15" s="181"/>
    </row>
    <row r="16" spans="2:9" s="180" customFormat="1" x14ac:dyDescent="0.25">
      <c r="B16" s="189" t="s">
        <v>209</v>
      </c>
      <c r="C16" s="190">
        <f>'Stmt of approp combined'!C16*0.7</f>
        <v>12600000</v>
      </c>
      <c r="D16" s="190">
        <f>'Stmt of approp combined'!D16*0.7</f>
        <v>11900000</v>
      </c>
      <c r="E16" s="190">
        <f t="shared" si="0"/>
        <v>700000</v>
      </c>
      <c r="F16" s="190">
        <f>'Stmt of approp combined'!F16*0.7</f>
        <v>70000000</v>
      </c>
      <c r="G16" s="190">
        <f>'Stmt of approp combined'!G16*0.7</f>
        <v>64609999.999999993</v>
      </c>
      <c r="H16" s="190">
        <f t="shared" si="1"/>
        <v>5390000.0000000075</v>
      </c>
      <c r="I16" s="181"/>
    </row>
    <row r="17" spans="2:9" s="180" customFormat="1" x14ac:dyDescent="0.25">
      <c r="B17" s="189" t="s">
        <v>210</v>
      </c>
      <c r="C17" s="190">
        <f>'Stmt of approp combined'!C17*0.7</f>
        <v>12600000</v>
      </c>
      <c r="D17" s="190">
        <f>'Stmt of approp combined'!D17*0.7</f>
        <v>12600000</v>
      </c>
      <c r="E17" s="190">
        <f t="shared" si="0"/>
        <v>0</v>
      </c>
      <c r="F17" s="190">
        <f>'Stmt of approp combined'!F17*0.7</f>
        <v>87500000</v>
      </c>
      <c r="G17" s="190">
        <f>'Stmt of approp combined'!G17*0.7</f>
        <v>85330000</v>
      </c>
      <c r="H17" s="190">
        <f t="shared" si="1"/>
        <v>2170000</v>
      </c>
      <c r="I17" s="181"/>
    </row>
    <row r="18" spans="2:9" s="180" customFormat="1" x14ac:dyDescent="0.25">
      <c r="B18" s="189" t="s">
        <v>414</v>
      </c>
      <c r="C18" s="190">
        <f>'Stmt of approp combined'!C18*0.7</f>
        <v>0</v>
      </c>
      <c r="D18" s="190">
        <f>'Stmt of approp combined'!D18*0.7</f>
        <v>0</v>
      </c>
      <c r="E18" s="190">
        <f t="shared" si="0"/>
        <v>0</v>
      </c>
      <c r="F18" s="190">
        <f>'Stmt of approp combined'!F18*0.7</f>
        <v>0</v>
      </c>
      <c r="G18" s="190">
        <f>'Stmt of approp combined'!G18*0.7</f>
        <v>0</v>
      </c>
      <c r="H18" s="190">
        <f t="shared" si="1"/>
        <v>0</v>
      </c>
      <c r="I18" s="181"/>
    </row>
    <row r="19" spans="2:9" s="180" customFormat="1" x14ac:dyDescent="0.25">
      <c r="B19" s="189" t="s">
        <v>211</v>
      </c>
      <c r="C19" s="190">
        <f>'Stmt of approp combined'!C19*0.7</f>
        <v>140000000</v>
      </c>
      <c r="D19" s="190">
        <f>'Stmt of approp combined'!D19*0.7</f>
        <v>130015188.09999999</v>
      </c>
      <c r="E19" s="190">
        <f t="shared" si="0"/>
        <v>9984811.900000006</v>
      </c>
      <c r="F19" s="190">
        <f>'Stmt of approp combined'!F19*0.7</f>
        <v>595000000</v>
      </c>
      <c r="G19" s="190">
        <f>'Stmt of approp combined'!G19*0.7</f>
        <v>541810638.60000002</v>
      </c>
      <c r="H19" s="190">
        <f t="shared" si="1"/>
        <v>53189361.399999976</v>
      </c>
      <c r="I19" s="181"/>
    </row>
    <row r="20" spans="2:9" s="180" customFormat="1" x14ac:dyDescent="0.25">
      <c r="B20" s="189" t="s">
        <v>381</v>
      </c>
      <c r="C20" s="190">
        <f>'Stmt of approp combined'!C20*0.7</f>
        <v>49000000</v>
      </c>
      <c r="D20" s="190">
        <f>'Stmt of approp combined'!D20*0.7</f>
        <v>51267230</v>
      </c>
      <c r="E20" s="190">
        <f t="shared" si="0"/>
        <v>-2267230</v>
      </c>
      <c r="F20" s="190">
        <f>'Stmt of approp combined'!F20*0.7</f>
        <v>52500000</v>
      </c>
      <c r="G20" s="190">
        <f>'Stmt of approp combined'!G20*0.7</f>
        <v>51267230</v>
      </c>
      <c r="H20" s="190">
        <f t="shared" si="1"/>
        <v>1232770</v>
      </c>
      <c r="I20" s="181"/>
    </row>
    <row r="21" spans="2:9" s="193" customFormat="1" ht="14.25" x14ac:dyDescent="0.2">
      <c r="B21" s="184" t="s">
        <v>262</v>
      </c>
      <c r="C21" s="191">
        <f>SUM(C10:C20)</f>
        <v>1066100000</v>
      </c>
      <c r="D21" s="191">
        <f t="shared" ref="D21:H21" si="2">SUM(D10:D20)</f>
        <v>980962418.10000002</v>
      </c>
      <c r="E21" s="191">
        <f t="shared" si="2"/>
        <v>85137581.900000006</v>
      </c>
      <c r="F21" s="191">
        <f t="shared" si="2"/>
        <v>4720800000</v>
      </c>
      <c r="G21" s="191">
        <f t="shared" si="2"/>
        <v>4039093158.7999997</v>
      </c>
      <c r="H21" s="191">
        <f t="shared" si="2"/>
        <v>681706841.19999993</v>
      </c>
      <c r="I21" s="192"/>
    </row>
    <row r="22" spans="2:9" s="180" customFormat="1" x14ac:dyDescent="0.25">
      <c r="B22" s="184" t="s">
        <v>143</v>
      </c>
      <c r="C22" s="190"/>
      <c r="D22" s="190"/>
      <c r="E22" s="190"/>
      <c r="F22" s="190"/>
      <c r="G22" s="190"/>
      <c r="H22" s="190"/>
      <c r="I22" s="181"/>
    </row>
    <row r="23" spans="2:9" s="180" customFormat="1" x14ac:dyDescent="0.25">
      <c r="B23" s="189" t="s">
        <v>4</v>
      </c>
      <c r="C23" s="194">
        <f>'Stmt of approp combined'!C23*0.7</f>
        <v>420000000</v>
      </c>
      <c r="D23" s="194">
        <f>'Stmt of approp combined'!D23*0.7</f>
        <v>458628187.5</v>
      </c>
      <c r="E23" s="194">
        <f>C23-D23</f>
        <v>-38628187.5</v>
      </c>
      <c r="F23" s="194">
        <f>'Stmt of approp combined'!F23*0.7</f>
        <v>1820000000</v>
      </c>
      <c r="G23" s="194">
        <f>'Stmt of approp combined'!G23*0.7</f>
        <v>1834512750</v>
      </c>
      <c r="H23" s="190">
        <f>F23-G23</f>
        <v>-14512750</v>
      </c>
      <c r="I23" s="181"/>
    </row>
    <row r="24" spans="2:9" s="180" customFormat="1" x14ac:dyDescent="0.25">
      <c r="B24" s="189" t="s">
        <v>104</v>
      </c>
      <c r="C24" s="194">
        <f>'Stmt of approp combined'!C24*0.7</f>
        <v>8400000</v>
      </c>
      <c r="D24" s="194">
        <f>'Stmt of approp combined'!D24*0.7</f>
        <v>7380005.4999999991</v>
      </c>
      <c r="E24" s="194">
        <f t="shared" ref="E24:E33" si="3">C24-D24</f>
        <v>1019994.5000000009</v>
      </c>
      <c r="F24" s="194">
        <f>'Stmt of approp combined'!F24*0.7</f>
        <v>27300000</v>
      </c>
      <c r="G24" s="194">
        <f>'Stmt of approp combined'!G24*0.7</f>
        <v>26922118.299999997</v>
      </c>
      <c r="H24" s="190">
        <f t="shared" ref="H24:H33" si="4">F24-G24</f>
        <v>377881.70000000298</v>
      </c>
      <c r="I24" s="181"/>
    </row>
    <row r="25" spans="2:9" s="180" customFormat="1" x14ac:dyDescent="0.25">
      <c r="B25" s="189" t="s">
        <v>212</v>
      </c>
      <c r="C25" s="194">
        <f>'Stmt of approp combined'!C25*0.7</f>
        <v>5600000</v>
      </c>
      <c r="D25" s="194">
        <f>'Stmt of approp combined'!D25*0.7</f>
        <v>5250000</v>
      </c>
      <c r="E25" s="194">
        <f t="shared" si="3"/>
        <v>350000</v>
      </c>
      <c r="F25" s="194">
        <f>'Stmt of approp combined'!F25*0.7</f>
        <v>21000000</v>
      </c>
      <c r="G25" s="194">
        <f>'Stmt of approp combined'!G25*0.7</f>
        <v>21000000</v>
      </c>
      <c r="H25" s="190">
        <f t="shared" si="4"/>
        <v>0</v>
      </c>
      <c r="I25" s="181"/>
    </row>
    <row r="26" spans="2:9" s="180" customFormat="1" x14ac:dyDescent="0.25">
      <c r="B26" s="189" t="s">
        <v>105</v>
      </c>
      <c r="C26" s="194">
        <f>'Stmt of approp combined'!C26*0.7</f>
        <v>7699999.9999999991</v>
      </c>
      <c r="D26" s="194">
        <f>'Stmt of approp combined'!D26*0.7</f>
        <v>7349999.9999999991</v>
      </c>
      <c r="E26" s="194">
        <f t="shared" si="3"/>
        <v>350000</v>
      </c>
      <c r="F26" s="194">
        <f>'Stmt of approp combined'!F26*0.7</f>
        <v>32584999.999999996</v>
      </c>
      <c r="G26" s="194">
        <f>'Stmt of approp combined'!G26*0.7</f>
        <v>32549999.999999996</v>
      </c>
      <c r="H26" s="190">
        <f t="shared" si="4"/>
        <v>35000</v>
      </c>
      <c r="I26" s="181"/>
    </row>
    <row r="27" spans="2:9" s="180" customFormat="1" x14ac:dyDescent="0.25">
      <c r="B27" s="189" t="s">
        <v>213</v>
      </c>
      <c r="C27" s="194">
        <f>'Stmt of approp combined'!C27*0.7</f>
        <v>175000000</v>
      </c>
      <c r="D27" s="194">
        <f>'Stmt of approp combined'!D27*0.7</f>
        <v>175000000</v>
      </c>
      <c r="E27" s="194">
        <f t="shared" si="3"/>
        <v>0</v>
      </c>
      <c r="F27" s="194">
        <f>'Stmt of approp combined'!F27*0.7</f>
        <v>489999999.99999994</v>
      </c>
      <c r="G27" s="194">
        <f>'Stmt of approp combined'!G27*0.7</f>
        <v>489999999.99999994</v>
      </c>
      <c r="H27" s="190">
        <f t="shared" si="4"/>
        <v>0</v>
      </c>
      <c r="I27" s="181"/>
    </row>
    <row r="28" spans="2:9" s="180" customFormat="1" x14ac:dyDescent="0.25">
      <c r="B28" s="189" t="s">
        <v>106</v>
      </c>
      <c r="C28" s="194">
        <f>'Stmt of approp combined'!C28*0.7</f>
        <v>154000</v>
      </c>
      <c r="D28" s="194">
        <f>'Stmt of approp combined'!D28*0.7</f>
        <v>154000</v>
      </c>
      <c r="E28" s="194">
        <f t="shared" si="3"/>
        <v>0</v>
      </c>
      <c r="F28" s="194">
        <f>'Stmt of approp combined'!F28*0.7</f>
        <v>1994999.9999999998</v>
      </c>
      <c r="G28" s="194">
        <f>'Stmt of approp combined'!G28*0.7</f>
        <v>1972599.9999999998</v>
      </c>
      <c r="H28" s="190">
        <f t="shared" si="4"/>
        <v>22400</v>
      </c>
      <c r="I28" s="181"/>
    </row>
    <row r="29" spans="2:9" s="180" customFormat="1" x14ac:dyDescent="0.25">
      <c r="B29" s="189" t="s">
        <v>6</v>
      </c>
      <c r="C29" s="194">
        <f>'Stmt of approp combined'!C29*0.7</f>
        <v>304500</v>
      </c>
      <c r="D29" s="194">
        <f>'Stmt of approp combined'!D29*0.7</f>
        <v>303100</v>
      </c>
      <c r="E29" s="194">
        <f t="shared" si="3"/>
        <v>1400</v>
      </c>
      <c r="F29" s="194">
        <f>'Stmt of approp combined'!F29*0.7</f>
        <v>944999.99999999988</v>
      </c>
      <c r="G29" s="194">
        <f>'Stmt of approp combined'!G29*0.7</f>
        <v>937299.99999999988</v>
      </c>
      <c r="H29" s="190">
        <f t="shared" si="4"/>
        <v>7700</v>
      </c>
      <c r="I29" s="181"/>
    </row>
    <row r="30" spans="2:9" s="180" customFormat="1" x14ac:dyDescent="0.25">
      <c r="B30" s="189" t="s">
        <v>107</v>
      </c>
      <c r="C30" s="194">
        <f>'Stmt of approp combined'!C30*0.7</f>
        <v>276850000</v>
      </c>
      <c r="D30" s="194">
        <f>'Stmt of approp combined'!D30*0.7</f>
        <v>276362299.5</v>
      </c>
      <c r="E30" s="194">
        <f t="shared" si="3"/>
        <v>487700.5</v>
      </c>
      <c r="F30" s="194">
        <f>'Stmt of approp combined'!F30*0.7</f>
        <v>1435000000</v>
      </c>
      <c r="G30" s="194">
        <f>'Stmt of approp combined'!G30*0.7</f>
        <v>1427855876.3</v>
      </c>
      <c r="H30" s="190">
        <f t="shared" si="4"/>
        <v>7144123.7000000477</v>
      </c>
      <c r="I30" s="181"/>
    </row>
    <row r="31" spans="2:9" s="180" customFormat="1" x14ac:dyDescent="0.25">
      <c r="B31" s="189" t="s">
        <v>367</v>
      </c>
      <c r="C31" s="194">
        <f>'Stmt of approp combined'!C31*0.7</f>
        <v>24500</v>
      </c>
      <c r="D31" s="194">
        <f>'Stmt of approp combined'!D31*0.7</f>
        <v>24423</v>
      </c>
      <c r="E31" s="194">
        <f t="shared" si="3"/>
        <v>77</v>
      </c>
      <c r="F31" s="194">
        <f>'Stmt of approp combined'!F31*0.7</f>
        <v>112000</v>
      </c>
      <c r="G31" s="194">
        <f>'Stmt of approp combined'!G31*0.7</f>
        <v>110138</v>
      </c>
      <c r="H31" s="190">
        <f t="shared" si="4"/>
        <v>1862</v>
      </c>
      <c r="I31" s="181"/>
    </row>
    <row r="32" spans="2:9" s="180" customFormat="1" x14ac:dyDescent="0.25">
      <c r="B32" s="189" t="s">
        <v>108</v>
      </c>
      <c r="C32" s="194">
        <f>'Stmt of approp combined'!C32*0.7</f>
        <v>17500000</v>
      </c>
      <c r="D32" s="194">
        <f>'Stmt of approp combined'!D32*0.7</f>
        <v>17500000</v>
      </c>
      <c r="E32" s="194">
        <f t="shared" si="3"/>
        <v>0</v>
      </c>
      <c r="F32" s="194">
        <f>'Stmt of approp combined'!F32*0.7</f>
        <v>70000000</v>
      </c>
      <c r="G32" s="194">
        <f>'Stmt of approp combined'!G32*0.7</f>
        <v>70000000</v>
      </c>
      <c r="H32" s="190">
        <f t="shared" si="4"/>
        <v>0</v>
      </c>
      <c r="I32" s="181"/>
    </row>
    <row r="33" spans="2:9" s="180" customFormat="1" x14ac:dyDescent="0.25">
      <c r="B33" s="189" t="s">
        <v>147</v>
      </c>
      <c r="C33" s="194">
        <f>'Stmt of approp combined'!C33*0.7</f>
        <v>10850000</v>
      </c>
      <c r="D33" s="194">
        <f>'Stmt of approp combined'!D33*0.7</f>
        <v>10695230</v>
      </c>
      <c r="E33" s="194">
        <f t="shared" si="3"/>
        <v>154770</v>
      </c>
      <c r="F33" s="194">
        <f>'Stmt of approp combined'!F33*0.7</f>
        <v>94500000</v>
      </c>
      <c r="G33" s="194">
        <f>'Stmt of approp combined'!G33*0.7</f>
        <v>91850973.899999991</v>
      </c>
      <c r="H33" s="190">
        <f t="shared" si="4"/>
        <v>2649026.1000000089</v>
      </c>
      <c r="I33" s="181"/>
    </row>
    <row r="34" spans="2:9" s="180" customFormat="1" x14ac:dyDescent="0.25">
      <c r="B34" s="184" t="s">
        <v>415</v>
      </c>
      <c r="C34" s="195">
        <f>SUM(C23:C33)</f>
        <v>922383000</v>
      </c>
      <c r="D34" s="195">
        <f t="shared" ref="D34:H34" si="5">SUM(D23:D33)</f>
        <v>958647245.5</v>
      </c>
      <c r="E34" s="195">
        <f t="shared" si="5"/>
        <v>-36264245.5</v>
      </c>
      <c r="F34" s="195">
        <f t="shared" si="5"/>
        <v>3993437000</v>
      </c>
      <c r="G34" s="195">
        <f t="shared" si="5"/>
        <v>3997711756.4999995</v>
      </c>
      <c r="H34" s="195">
        <f t="shared" si="5"/>
        <v>-4274756.4999999404</v>
      </c>
      <c r="I34" s="181"/>
    </row>
    <row r="35" spans="2:9" s="205" customFormat="1" ht="15.75" x14ac:dyDescent="0.25">
      <c r="B35" s="197"/>
      <c r="C35" s="206"/>
      <c r="D35" s="206"/>
      <c r="E35" s="206"/>
      <c r="F35" s="206"/>
      <c r="G35" s="206"/>
      <c r="H35" s="206"/>
      <c r="I35" s="207"/>
    </row>
    <row r="36" spans="2:9" s="205" customFormat="1" ht="15.75" x14ac:dyDescent="0.25">
      <c r="B36" s="198" t="s">
        <v>343</v>
      </c>
      <c r="C36" s="206"/>
      <c r="D36" s="206"/>
      <c r="E36" s="206"/>
      <c r="F36" s="206"/>
      <c r="G36" s="206"/>
      <c r="H36" s="206"/>
      <c r="I36" s="207"/>
    </row>
    <row r="37" spans="2:9" s="205" customFormat="1" ht="15.75" x14ac:dyDescent="0.25">
      <c r="B37" s="198" t="s">
        <v>344</v>
      </c>
      <c r="C37" s="206"/>
      <c r="D37" s="206"/>
      <c r="E37" s="206"/>
      <c r="F37" s="206"/>
      <c r="G37" s="206"/>
      <c r="H37" s="206"/>
      <c r="I37" s="207"/>
    </row>
    <row r="38" spans="2:9" s="205" customFormat="1" ht="15.75" x14ac:dyDescent="0.25">
      <c r="B38" s="198" t="s">
        <v>345</v>
      </c>
      <c r="C38" s="206"/>
      <c r="D38" s="206"/>
      <c r="E38" s="206"/>
      <c r="F38" s="206"/>
      <c r="G38" s="206"/>
      <c r="H38" s="206"/>
      <c r="I38" s="207"/>
    </row>
    <row r="39" spans="2:9" s="205" customFormat="1" ht="15.75" x14ac:dyDescent="0.25">
      <c r="B39" s="198" t="s">
        <v>346</v>
      </c>
      <c r="C39" s="206"/>
      <c r="D39" s="206"/>
      <c r="E39" s="206"/>
      <c r="F39" s="206"/>
      <c r="G39" s="206"/>
      <c r="H39" s="206"/>
      <c r="I39" s="207"/>
    </row>
    <row r="40" spans="2:9" s="205" customFormat="1" ht="15.75" x14ac:dyDescent="0.25">
      <c r="B40" s="198" t="s">
        <v>347</v>
      </c>
      <c r="C40" s="206"/>
      <c r="D40" s="206"/>
      <c r="E40" s="206"/>
      <c r="F40" s="206"/>
      <c r="G40" s="206"/>
      <c r="H40" s="206"/>
      <c r="I40" s="207"/>
    </row>
    <row r="41" spans="2:9" s="205" customFormat="1" ht="15.75" x14ac:dyDescent="0.25">
      <c r="B41" s="196"/>
      <c r="C41" s="206"/>
      <c r="D41" s="206"/>
      <c r="E41" s="206"/>
      <c r="F41" s="206"/>
      <c r="G41" s="206"/>
      <c r="H41" s="206"/>
      <c r="I41" s="207"/>
    </row>
    <row r="42" spans="2:9" s="205" customFormat="1" ht="15.75" x14ac:dyDescent="0.25">
      <c r="B42" s="196"/>
      <c r="C42" s="206"/>
      <c r="D42" s="206"/>
      <c r="E42" s="206"/>
      <c r="F42" s="206"/>
      <c r="G42" s="206"/>
      <c r="H42" s="206"/>
      <c r="I42" s="207"/>
    </row>
    <row r="43" spans="2:9" s="205" customFormat="1" x14ac:dyDescent="0.25">
      <c r="B43" s="199" t="s">
        <v>348</v>
      </c>
      <c r="C43" s="206"/>
      <c r="D43" s="206"/>
      <c r="E43" s="206"/>
      <c r="F43" s="206"/>
      <c r="G43" s="206"/>
      <c r="H43" s="206"/>
      <c r="I43" s="207"/>
    </row>
    <row r="44" spans="2:9" s="205" customFormat="1" ht="15.75" x14ac:dyDescent="0.25">
      <c r="B44" s="200"/>
      <c r="C44" s="206"/>
      <c r="D44" s="206"/>
      <c r="E44" s="206"/>
      <c r="F44" s="206"/>
      <c r="G44" s="206"/>
      <c r="H44" s="206"/>
      <c r="I44" s="207"/>
    </row>
    <row r="45" spans="2:9" s="205" customFormat="1" ht="15.75" x14ac:dyDescent="0.25">
      <c r="B45" s="200"/>
      <c r="C45" s="206"/>
      <c r="D45" s="206"/>
      <c r="E45" s="206"/>
      <c r="F45" s="206"/>
      <c r="G45" s="206"/>
      <c r="H45" s="206"/>
      <c r="I45" s="207"/>
    </row>
    <row r="46" spans="2:9" s="205" customFormat="1" ht="15.75" x14ac:dyDescent="0.25">
      <c r="B46" s="200"/>
      <c r="C46" s="206"/>
      <c r="D46" s="206"/>
      <c r="E46" s="206"/>
      <c r="F46" s="206"/>
      <c r="G46" s="206"/>
      <c r="H46" s="206"/>
      <c r="I46" s="207"/>
    </row>
    <row r="47" spans="2:9" s="205" customFormat="1" ht="15.75" x14ac:dyDescent="0.25">
      <c r="B47" s="196" t="s">
        <v>8</v>
      </c>
      <c r="C47" s="206"/>
      <c r="D47" s="206"/>
      <c r="E47" s="206"/>
      <c r="G47" s="196" t="s">
        <v>8</v>
      </c>
      <c r="H47" s="206"/>
      <c r="I47" s="207"/>
    </row>
    <row r="48" spans="2:9" s="205" customFormat="1" ht="15.75" x14ac:dyDescent="0.25">
      <c r="B48" s="196" t="s">
        <v>171</v>
      </c>
      <c r="C48" s="206"/>
      <c r="D48" s="206"/>
      <c r="E48" s="206"/>
      <c r="F48" s="206"/>
      <c r="G48" s="196" t="s">
        <v>349</v>
      </c>
      <c r="H48" s="206"/>
      <c r="I48" s="207"/>
    </row>
    <row r="49" spans="2:9" s="205" customFormat="1" ht="15.75" x14ac:dyDescent="0.25">
      <c r="B49" s="196"/>
      <c r="C49" s="206"/>
      <c r="D49" s="206"/>
      <c r="E49" s="206"/>
      <c r="F49" s="206"/>
      <c r="G49" s="206"/>
      <c r="H49" s="206"/>
      <c r="I49" s="207"/>
    </row>
  </sheetData>
  <pageMargins left="0.7" right="0.7" top="0.75" bottom="0.75" header="0.3" footer="0.3"/>
  <pageSetup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9"/>
  <sheetViews>
    <sheetView topLeftCell="A10" workbookViewId="0">
      <selection activeCell="G47" sqref="G47"/>
    </sheetView>
  </sheetViews>
  <sheetFormatPr defaultRowHeight="15" x14ac:dyDescent="0.25"/>
  <cols>
    <col min="1" max="1" width="4.42578125" style="203" customWidth="1"/>
    <col min="2" max="2" width="59.7109375" style="202" customWidth="1"/>
    <col min="3" max="3" width="20.7109375" style="206" customWidth="1"/>
    <col min="4" max="8" width="20.7109375" style="203" customWidth="1"/>
    <col min="9" max="9" width="9.140625" style="204"/>
    <col min="10" max="16384" width="9.140625" style="203"/>
  </cols>
  <sheetData>
    <row r="1" spans="2:9" x14ac:dyDescent="0.25">
      <c r="B1" s="178" t="s">
        <v>140</v>
      </c>
    </row>
    <row r="2" spans="2:9" x14ac:dyDescent="0.25">
      <c r="B2" s="178" t="s">
        <v>214</v>
      </c>
    </row>
    <row r="3" spans="2:9" x14ac:dyDescent="0.25">
      <c r="B3" s="178" t="s">
        <v>215</v>
      </c>
    </row>
    <row r="5" spans="2:9" s="205" customFormat="1" ht="15.75" x14ac:dyDescent="0.25">
      <c r="B5" s="182" t="s">
        <v>407</v>
      </c>
      <c r="C5" s="206"/>
      <c r="D5" s="206"/>
      <c r="E5" s="206"/>
      <c r="F5" s="206"/>
      <c r="G5" s="206"/>
      <c r="H5" s="206"/>
      <c r="I5" s="207"/>
    </row>
    <row r="6" spans="2:9" s="205" customFormat="1" ht="15.75" x14ac:dyDescent="0.25">
      <c r="B6" s="182"/>
      <c r="C6" s="206"/>
      <c r="D6" s="206"/>
      <c r="E6" s="206"/>
      <c r="F6" s="206"/>
      <c r="G6" s="206"/>
      <c r="H6" s="206"/>
      <c r="I6" s="207"/>
    </row>
    <row r="7" spans="2:9" s="180" customFormat="1" ht="25.5" x14ac:dyDescent="0.25">
      <c r="B7" s="184" t="s">
        <v>145</v>
      </c>
      <c r="C7" s="185" t="s">
        <v>408</v>
      </c>
      <c r="D7" s="185" t="s">
        <v>409</v>
      </c>
      <c r="E7" s="185" t="s">
        <v>410</v>
      </c>
      <c r="F7" s="185" t="s">
        <v>411</v>
      </c>
      <c r="G7" s="185" t="s">
        <v>412</v>
      </c>
      <c r="H7" s="185" t="s">
        <v>410</v>
      </c>
      <c r="I7" s="181"/>
    </row>
    <row r="8" spans="2:9" s="180" customFormat="1" x14ac:dyDescent="0.25">
      <c r="B8" s="186"/>
      <c r="C8" s="187" t="s">
        <v>1</v>
      </c>
      <c r="D8" s="187" t="s">
        <v>1</v>
      </c>
      <c r="E8" s="187" t="s">
        <v>1</v>
      </c>
      <c r="F8" s="187" t="s">
        <v>1</v>
      </c>
      <c r="G8" s="187" t="s">
        <v>1</v>
      </c>
      <c r="H8" s="187" t="s">
        <v>1</v>
      </c>
      <c r="I8" s="181"/>
    </row>
    <row r="9" spans="2:9" s="180" customFormat="1" x14ac:dyDescent="0.25">
      <c r="B9" s="184" t="s">
        <v>146</v>
      </c>
      <c r="C9" s="188"/>
      <c r="D9" s="188"/>
      <c r="E9" s="188"/>
      <c r="F9" s="188"/>
      <c r="G9" s="188"/>
      <c r="H9" s="188"/>
      <c r="I9" s="181"/>
    </row>
    <row r="10" spans="2:9" s="180" customFormat="1" x14ac:dyDescent="0.25">
      <c r="B10" s="189" t="s">
        <v>206</v>
      </c>
      <c r="C10" s="190">
        <f>'Stmt of approp combined'!C10*0.3</f>
        <v>285000000</v>
      </c>
      <c r="D10" s="190">
        <f>'Stmt of approp combined'!D10*0.3</f>
        <v>285000000</v>
      </c>
      <c r="E10" s="190">
        <f>C10-D10</f>
        <v>0</v>
      </c>
      <c r="F10" s="190">
        <f>'Stmt of approp combined'!F10*0.3</f>
        <v>1104000000</v>
      </c>
      <c r="G10" s="190">
        <f>'Stmt of approp combined'!G10*0.3</f>
        <v>1104000000</v>
      </c>
      <c r="H10" s="190">
        <f>F10-G10</f>
        <v>0</v>
      </c>
      <c r="I10" s="181"/>
    </row>
    <row r="11" spans="2:9" s="180" customFormat="1" x14ac:dyDescent="0.25">
      <c r="B11" s="189" t="s">
        <v>207</v>
      </c>
      <c r="C11" s="190">
        <f>'Stmt of approp combined'!C11*0.3</f>
        <v>20100000</v>
      </c>
      <c r="D11" s="190">
        <f>'Stmt of approp combined'!D11*0.3</f>
        <v>19860000</v>
      </c>
      <c r="E11" s="190">
        <f t="shared" ref="E11:E20" si="0">C11-D11</f>
        <v>240000</v>
      </c>
      <c r="F11" s="190">
        <f>'Stmt of approp combined'!F11*0.3</f>
        <v>91500000</v>
      </c>
      <c r="G11" s="190">
        <f>'Stmt of approp combined'!G11*0.3</f>
        <v>90600000</v>
      </c>
      <c r="H11" s="190">
        <f t="shared" ref="H11:H20" si="1">F11-G11</f>
        <v>900000</v>
      </c>
      <c r="I11" s="181"/>
    </row>
    <row r="12" spans="2:9" s="180" customFormat="1" x14ac:dyDescent="0.25">
      <c r="B12" s="189" t="s">
        <v>413</v>
      </c>
      <c r="C12" s="190">
        <f>'Stmt of approp combined'!C12*0.3</f>
        <v>60000000</v>
      </c>
      <c r="D12" s="190">
        <f>'Stmt of approp combined'!D12*0.3</f>
        <v>27360000</v>
      </c>
      <c r="E12" s="190">
        <f t="shared" si="0"/>
        <v>32640000</v>
      </c>
      <c r="F12" s="190">
        <f>'Stmt of approp combined'!F12*0.3</f>
        <v>300000000</v>
      </c>
      <c r="G12" s="190">
        <f>'Stmt of approp combined'!G12*0.3</f>
        <v>125655000</v>
      </c>
      <c r="H12" s="190">
        <f t="shared" si="1"/>
        <v>174345000</v>
      </c>
      <c r="I12" s="181"/>
    </row>
    <row r="13" spans="2:9" s="180" customFormat="1" x14ac:dyDescent="0.25">
      <c r="B13" s="189" t="s">
        <v>2</v>
      </c>
      <c r="C13" s="190">
        <f>'Stmt of approp combined'!C13*0.3</f>
        <v>0</v>
      </c>
      <c r="D13" s="190">
        <f>'Stmt of approp combined'!D13*0.3</f>
        <v>0</v>
      </c>
      <c r="E13" s="190">
        <f t="shared" si="0"/>
        <v>0</v>
      </c>
      <c r="F13" s="190">
        <f>'Stmt of approp combined'!F13*0.3</f>
        <v>180000000</v>
      </c>
      <c r="G13" s="190">
        <f>'Stmt of approp combined'!G13*0.3</f>
        <v>90000000</v>
      </c>
      <c r="H13" s="190">
        <f t="shared" si="1"/>
        <v>90000000</v>
      </c>
      <c r="I13" s="181"/>
    </row>
    <row r="14" spans="2:9" s="180" customFormat="1" x14ac:dyDescent="0.25">
      <c r="B14" s="189" t="s">
        <v>3</v>
      </c>
      <c r="C14" s="190">
        <f>'Stmt of approp combined'!C14*0.3</f>
        <v>0</v>
      </c>
      <c r="D14" s="190">
        <f>'Stmt of approp combined'!D14*0.3</f>
        <v>0</v>
      </c>
      <c r="E14" s="190">
        <f t="shared" si="0"/>
        <v>0</v>
      </c>
      <c r="F14" s="190">
        <f>'Stmt of approp combined'!F14*0.3</f>
        <v>0</v>
      </c>
      <c r="G14" s="190">
        <f>'Stmt of approp combined'!G14*0.3</f>
        <v>0</v>
      </c>
      <c r="H14" s="190">
        <f t="shared" si="1"/>
        <v>0</v>
      </c>
      <c r="I14" s="181"/>
    </row>
    <row r="15" spans="2:9" s="180" customFormat="1" x14ac:dyDescent="0.25">
      <c r="B15" s="189" t="s">
        <v>103</v>
      </c>
      <c r="C15" s="190">
        <f>'Stmt of approp combined'!C15*0.3</f>
        <v>0</v>
      </c>
      <c r="D15" s="190">
        <f>'Stmt of approp combined'!D15*0.3</f>
        <v>0</v>
      </c>
      <c r="E15" s="190">
        <f t="shared" si="0"/>
        <v>0</v>
      </c>
      <c r="F15" s="190">
        <f>'Stmt of approp combined'!F15*0.3</f>
        <v>2700000</v>
      </c>
      <c r="G15" s="190">
        <f>'Stmt of approp combined'!G15*0.3</f>
        <v>2348695.7999999998</v>
      </c>
      <c r="H15" s="190">
        <f t="shared" si="1"/>
        <v>351304.20000000019</v>
      </c>
      <c r="I15" s="181"/>
    </row>
    <row r="16" spans="2:9" s="180" customFormat="1" x14ac:dyDescent="0.25">
      <c r="B16" s="189" t="s">
        <v>209</v>
      </c>
      <c r="C16" s="190">
        <f>'Stmt of approp combined'!C16*0.3</f>
        <v>5400000</v>
      </c>
      <c r="D16" s="190">
        <f>'Stmt of approp combined'!D16*0.3</f>
        <v>5100000</v>
      </c>
      <c r="E16" s="190">
        <f t="shared" si="0"/>
        <v>300000</v>
      </c>
      <c r="F16" s="190">
        <f>'Stmt of approp combined'!F16*0.3</f>
        <v>30000000</v>
      </c>
      <c r="G16" s="190">
        <f>'Stmt of approp combined'!G16*0.3</f>
        <v>27690000</v>
      </c>
      <c r="H16" s="190">
        <f t="shared" si="1"/>
        <v>2310000</v>
      </c>
      <c r="I16" s="181"/>
    </row>
    <row r="17" spans="2:9" s="180" customFormat="1" x14ac:dyDescent="0.25">
      <c r="B17" s="189" t="s">
        <v>210</v>
      </c>
      <c r="C17" s="190">
        <f>'Stmt of approp combined'!C17*0.3</f>
        <v>5400000</v>
      </c>
      <c r="D17" s="190">
        <f>'Stmt of approp combined'!D17*0.3</f>
        <v>5400000</v>
      </c>
      <c r="E17" s="190">
        <f t="shared" si="0"/>
        <v>0</v>
      </c>
      <c r="F17" s="190">
        <f>'Stmt of approp combined'!F17*0.3</f>
        <v>37500000</v>
      </c>
      <c r="G17" s="190">
        <f>'Stmt of approp combined'!G17*0.3</f>
        <v>36570000</v>
      </c>
      <c r="H17" s="190">
        <f t="shared" si="1"/>
        <v>930000</v>
      </c>
      <c r="I17" s="181"/>
    </row>
    <row r="18" spans="2:9" s="180" customFormat="1" x14ac:dyDescent="0.25">
      <c r="B18" s="189" t="s">
        <v>414</v>
      </c>
      <c r="C18" s="190">
        <f>'Stmt of approp combined'!C18*0.3</f>
        <v>0</v>
      </c>
      <c r="D18" s="190">
        <f>'Stmt of approp combined'!D18*0.3</f>
        <v>0</v>
      </c>
      <c r="E18" s="190">
        <f t="shared" si="0"/>
        <v>0</v>
      </c>
      <c r="F18" s="190">
        <f>'Stmt of approp combined'!F18*0.3</f>
        <v>0</v>
      </c>
      <c r="G18" s="190">
        <f>'Stmt of approp combined'!G18*0.3</f>
        <v>0</v>
      </c>
      <c r="H18" s="190">
        <f t="shared" si="1"/>
        <v>0</v>
      </c>
      <c r="I18" s="181"/>
    </row>
    <row r="19" spans="2:9" s="180" customFormat="1" x14ac:dyDescent="0.25">
      <c r="B19" s="189" t="s">
        <v>211</v>
      </c>
      <c r="C19" s="190">
        <f>'Stmt of approp combined'!C19*0.3</f>
        <v>60000000</v>
      </c>
      <c r="D19" s="190">
        <f>'Stmt of approp combined'!D19*0.3</f>
        <v>55720794.899999999</v>
      </c>
      <c r="E19" s="190">
        <f t="shared" si="0"/>
        <v>4279205.1000000015</v>
      </c>
      <c r="F19" s="190">
        <f>'Stmt of approp combined'!F19*0.3</f>
        <v>255000000</v>
      </c>
      <c r="G19" s="190">
        <f>'Stmt of approp combined'!G19*0.3</f>
        <v>232204559.40000001</v>
      </c>
      <c r="H19" s="190">
        <f t="shared" si="1"/>
        <v>22795440.599999994</v>
      </c>
      <c r="I19" s="181"/>
    </row>
    <row r="20" spans="2:9" s="180" customFormat="1" x14ac:dyDescent="0.25">
      <c r="B20" s="189" t="s">
        <v>381</v>
      </c>
      <c r="C20" s="190">
        <f>'Stmt of approp combined'!C20*0.3</f>
        <v>21000000</v>
      </c>
      <c r="D20" s="190">
        <f>'Stmt of approp combined'!D20*0.3</f>
        <v>21971670</v>
      </c>
      <c r="E20" s="190">
        <f t="shared" si="0"/>
        <v>-971670</v>
      </c>
      <c r="F20" s="190">
        <f>'Stmt of approp combined'!F20*0.3</f>
        <v>22500000</v>
      </c>
      <c r="G20" s="190">
        <f>'Stmt of approp combined'!G20*0.3</f>
        <v>21971670</v>
      </c>
      <c r="H20" s="190">
        <f t="shared" si="1"/>
        <v>528330</v>
      </c>
      <c r="I20" s="181"/>
    </row>
    <row r="21" spans="2:9" s="193" customFormat="1" ht="14.25" x14ac:dyDescent="0.2">
      <c r="B21" s="184" t="s">
        <v>262</v>
      </c>
      <c r="C21" s="191">
        <f>SUM(C10:C20)</f>
        <v>456900000</v>
      </c>
      <c r="D21" s="191">
        <f t="shared" ref="D21:H21" si="2">SUM(D10:D20)</f>
        <v>420412464.89999998</v>
      </c>
      <c r="E21" s="191">
        <f t="shared" si="2"/>
        <v>36487535.100000001</v>
      </c>
      <c r="F21" s="191">
        <f t="shared" si="2"/>
        <v>2023200000</v>
      </c>
      <c r="G21" s="191">
        <f t="shared" si="2"/>
        <v>1731039925.2</v>
      </c>
      <c r="H21" s="191">
        <f t="shared" si="2"/>
        <v>292160074.79999995</v>
      </c>
      <c r="I21" s="192"/>
    </row>
    <row r="22" spans="2:9" s="180" customFormat="1" x14ac:dyDescent="0.25">
      <c r="B22" s="184" t="s">
        <v>143</v>
      </c>
      <c r="C22" s="190"/>
      <c r="D22" s="190"/>
      <c r="E22" s="190"/>
      <c r="F22" s="190"/>
      <c r="G22" s="190"/>
      <c r="H22" s="190"/>
      <c r="I22" s="181"/>
    </row>
    <row r="23" spans="2:9" s="180" customFormat="1" x14ac:dyDescent="0.25">
      <c r="B23" s="189" t="s">
        <v>4</v>
      </c>
      <c r="C23" s="194">
        <f>'Stmt of approp combined'!C23*0.3</f>
        <v>180000000</v>
      </c>
      <c r="D23" s="194">
        <f>'Stmt of approp combined'!D23*0.3</f>
        <v>196554937.5</v>
      </c>
      <c r="E23" s="194">
        <f>C23-D23</f>
        <v>-16554937.5</v>
      </c>
      <c r="F23" s="194">
        <f>'Stmt of approp combined'!F23*0.3</f>
        <v>780000000</v>
      </c>
      <c r="G23" s="194">
        <f>'Stmt of approp combined'!G23*0.3</f>
        <v>786219750</v>
      </c>
      <c r="H23" s="190">
        <f>F23-G23</f>
        <v>-6219750</v>
      </c>
      <c r="I23" s="181"/>
    </row>
    <row r="24" spans="2:9" s="180" customFormat="1" x14ac:dyDescent="0.25">
      <c r="B24" s="189" t="s">
        <v>104</v>
      </c>
      <c r="C24" s="194">
        <f>'Stmt of approp combined'!C24*0.3</f>
        <v>3600000</v>
      </c>
      <c r="D24" s="194">
        <f>'Stmt of approp combined'!D24*0.3</f>
        <v>3162859.5</v>
      </c>
      <c r="E24" s="194">
        <f t="shared" ref="E24:E33" si="3">C24-D24</f>
        <v>437140.5</v>
      </c>
      <c r="F24" s="194">
        <f>'Stmt of approp combined'!F24*0.3</f>
        <v>11700000</v>
      </c>
      <c r="G24" s="194">
        <f>'Stmt of approp combined'!G24*0.3</f>
        <v>11538050.699999999</v>
      </c>
      <c r="H24" s="190">
        <f t="shared" ref="H24:H33" si="4">F24-G24</f>
        <v>161949.30000000075</v>
      </c>
      <c r="I24" s="181"/>
    </row>
    <row r="25" spans="2:9" s="180" customFormat="1" x14ac:dyDescent="0.25">
      <c r="B25" s="189" t="s">
        <v>212</v>
      </c>
      <c r="C25" s="194">
        <f>'Stmt of approp combined'!C25*0.3</f>
        <v>2400000</v>
      </c>
      <c r="D25" s="194">
        <f>'Stmt of approp combined'!D25*0.3</f>
        <v>2250000</v>
      </c>
      <c r="E25" s="194">
        <f t="shared" si="3"/>
        <v>150000</v>
      </c>
      <c r="F25" s="194">
        <f>'Stmt of approp combined'!F25*0.3</f>
        <v>9000000</v>
      </c>
      <c r="G25" s="194">
        <f>'Stmt of approp combined'!G25*0.3</f>
        <v>9000000</v>
      </c>
      <c r="H25" s="190">
        <f t="shared" si="4"/>
        <v>0</v>
      </c>
      <c r="I25" s="181"/>
    </row>
    <row r="26" spans="2:9" s="180" customFormat="1" x14ac:dyDescent="0.25">
      <c r="B26" s="189" t="s">
        <v>105</v>
      </c>
      <c r="C26" s="194">
        <f>'Stmt of approp combined'!C26*0.3</f>
        <v>3300000</v>
      </c>
      <c r="D26" s="194">
        <f>'Stmt of approp combined'!D26*0.3</f>
        <v>3150000</v>
      </c>
      <c r="E26" s="194">
        <f t="shared" si="3"/>
        <v>150000</v>
      </c>
      <c r="F26" s="194">
        <f>'Stmt of approp combined'!F26*0.3</f>
        <v>13965000</v>
      </c>
      <c r="G26" s="194">
        <f>'Stmt of approp combined'!G26*0.3</f>
        <v>13950000</v>
      </c>
      <c r="H26" s="190">
        <f t="shared" si="4"/>
        <v>15000</v>
      </c>
      <c r="I26" s="181"/>
    </row>
    <row r="27" spans="2:9" s="180" customFormat="1" x14ac:dyDescent="0.25">
      <c r="B27" s="189" t="s">
        <v>213</v>
      </c>
      <c r="C27" s="194">
        <f>'Stmt of approp combined'!C27*0.3</f>
        <v>75000000</v>
      </c>
      <c r="D27" s="194">
        <f>'Stmt of approp combined'!D27*0.3</f>
        <v>75000000</v>
      </c>
      <c r="E27" s="194">
        <f t="shared" si="3"/>
        <v>0</v>
      </c>
      <c r="F27" s="194">
        <f>'Stmt of approp combined'!F27*0.3</f>
        <v>210000000</v>
      </c>
      <c r="G27" s="194">
        <f>'Stmt of approp combined'!G27*0.3</f>
        <v>210000000</v>
      </c>
      <c r="H27" s="190">
        <f t="shared" si="4"/>
        <v>0</v>
      </c>
      <c r="I27" s="181"/>
    </row>
    <row r="28" spans="2:9" s="180" customFormat="1" x14ac:dyDescent="0.25">
      <c r="B28" s="189" t="s">
        <v>106</v>
      </c>
      <c r="C28" s="194">
        <f>'Stmt of approp combined'!C28*0.3</f>
        <v>66000</v>
      </c>
      <c r="D28" s="194">
        <f>'Stmt of approp combined'!D28*0.3</f>
        <v>66000</v>
      </c>
      <c r="E28" s="194">
        <f t="shared" si="3"/>
        <v>0</v>
      </c>
      <c r="F28" s="194">
        <f>'Stmt of approp combined'!F28*0.3</f>
        <v>855000</v>
      </c>
      <c r="G28" s="194">
        <f>'Stmt of approp combined'!G28*0.3</f>
        <v>845400</v>
      </c>
      <c r="H28" s="190">
        <f t="shared" si="4"/>
        <v>9600</v>
      </c>
      <c r="I28" s="181"/>
    </row>
    <row r="29" spans="2:9" s="180" customFormat="1" x14ac:dyDescent="0.25">
      <c r="B29" s="189" t="s">
        <v>6</v>
      </c>
      <c r="C29" s="194">
        <f>'Stmt of approp combined'!C29*0.3</f>
        <v>130500</v>
      </c>
      <c r="D29" s="194">
        <f>'Stmt of approp combined'!D29*0.3</f>
        <v>129900</v>
      </c>
      <c r="E29" s="194">
        <f t="shared" si="3"/>
        <v>600</v>
      </c>
      <c r="F29" s="194">
        <f>'Stmt of approp combined'!F29*0.3</f>
        <v>405000</v>
      </c>
      <c r="G29" s="194">
        <f>'Stmt of approp combined'!G29*0.3</f>
        <v>401700</v>
      </c>
      <c r="H29" s="190">
        <f t="shared" si="4"/>
        <v>3300</v>
      </c>
      <c r="I29" s="181"/>
    </row>
    <row r="30" spans="2:9" s="180" customFormat="1" x14ac:dyDescent="0.25">
      <c r="B30" s="189" t="s">
        <v>107</v>
      </c>
      <c r="C30" s="194">
        <f>'Stmt of approp combined'!C30*0.3</f>
        <v>118650000</v>
      </c>
      <c r="D30" s="194">
        <f>'Stmt of approp combined'!D30*0.3</f>
        <v>118440985.5</v>
      </c>
      <c r="E30" s="194">
        <f t="shared" si="3"/>
        <v>209014.5</v>
      </c>
      <c r="F30" s="194">
        <f>'Stmt of approp combined'!F30*0.3</f>
        <v>615000000</v>
      </c>
      <c r="G30" s="194">
        <f>'Stmt of approp combined'!G30*0.3</f>
        <v>611938232.69999993</v>
      </c>
      <c r="H30" s="190">
        <f t="shared" si="4"/>
        <v>3061767.3000000715</v>
      </c>
      <c r="I30" s="181"/>
    </row>
    <row r="31" spans="2:9" s="180" customFormat="1" x14ac:dyDescent="0.25">
      <c r="B31" s="189" t="s">
        <v>367</v>
      </c>
      <c r="C31" s="194">
        <f>'Stmt of approp combined'!C31*0.3</f>
        <v>10500</v>
      </c>
      <c r="D31" s="194">
        <f>'Stmt of approp combined'!D31*0.3</f>
        <v>10467</v>
      </c>
      <c r="E31" s="194">
        <f t="shared" si="3"/>
        <v>33</v>
      </c>
      <c r="F31" s="194">
        <f>'Stmt of approp combined'!F31*0.3</f>
        <v>48000</v>
      </c>
      <c r="G31" s="194">
        <f>'Stmt of approp combined'!G31*0.3</f>
        <v>47202</v>
      </c>
      <c r="H31" s="190">
        <f t="shared" si="4"/>
        <v>798</v>
      </c>
      <c r="I31" s="181"/>
    </row>
    <row r="32" spans="2:9" s="180" customFormat="1" x14ac:dyDescent="0.25">
      <c r="B32" s="189" t="s">
        <v>108</v>
      </c>
      <c r="C32" s="194">
        <f>'Stmt of approp combined'!C32*0.3</f>
        <v>7500000</v>
      </c>
      <c r="D32" s="194">
        <f>'Stmt of approp combined'!D32*0.3</f>
        <v>7500000</v>
      </c>
      <c r="E32" s="194">
        <f t="shared" si="3"/>
        <v>0</v>
      </c>
      <c r="F32" s="194">
        <f>'Stmt of approp combined'!F32*0.3</f>
        <v>30000000</v>
      </c>
      <c r="G32" s="194">
        <f>'Stmt of approp combined'!G32*0.3</f>
        <v>30000000</v>
      </c>
      <c r="H32" s="190">
        <f t="shared" si="4"/>
        <v>0</v>
      </c>
      <c r="I32" s="181"/>
    </row>
    <row r="33" spans="2:9" s="180" customFormat="1" x14ac:dyDescent="0.25">
      <c r="B33" s="189" t="s">
        <v>147</v>
      </c>
      <c r="C33" s="194">
        <f>'Stmt of approp combined'!C33*0.3</f>
        <v>4650000</v>
      </c>
      <c r="D33" s="194">
        <f>'Stmt of approp combined'!D33*0.3</f>
        <v>4583670</v>
      </c>
      <c r="E33" s="194">
        <f t="shared" si="3"/>
        <v>66330</v>
      </c>
      <c r="F33" s="194">
        <f>'Stmt of approp combined'!F33*0.3</f>
        <v>40500000</v>
      </c>
      <c r="G33" s="194">
        <f>'Stmt of approp combined'!G33*0.3</f>
        <v>39364703.100000001</v>
      </c>
      <c r="H33" s="190">
        <f t="shared" si="4"/>
        <v>1135296.8999999985</v>
      </c>
      <c r="I33" s="181"/>
    </row>
    <row r="34" spans="2:9" s="180" customFormat="1" x14ac:dyDescent="0.25">
      <c r="B34" s="184" t="s">
        <v>415</v>
      </c>
      <c r="C34" s="195">
        <f>SUM(C23:C33)</f>
        <v>395307000</v>
      </c>
      <c r="D34" s="195">
        <f t="shared" ref="D34:H34" si="5">SUM(D23:D33)</f>
        <v>410848819.5</v>
      </c>
      <c r="E34" s="195">
        <f t="shared" si="5"/>
        <v>-15541819.5</v>
      </c>
      <c r="F34" s="195">
        <f t="shared" si="5"/>
        <v>1711473000</v>
      </c>
      <c r="G34" s="195">
        <f t="shared" si="5"/>
        <v>1713305038.5</v>
      </c>
      <c r="H34" s="195">
        <f t="shared" si="5"/>
        <v>-1832038.4999999292</v>
      </c>
      <c r="I34" s="181"/>
    </row>
    <row r="35" spans="2:9" s="205" customFormat="1" ht="15.75" x14ac:dyDescent="0.25">
      <c r="B35" s="197"/>
      <c r="C35" s="206"/>
      <c r="D35" s="206"/>
      <c r="E35" s="206"/>
      <c r="F35" s="206"/>
      <c r="G35" s="206"/>
      <c r="H35" s="206"/>
      <c r="I35" s="207"/>
    </row>
    <row r="36" spans="2:9" s="205" customFormat="1" ht="15.75" x14ac:dyDescent="0.25">
      <c r="B36" s="198" t="s">
        <v>343</v>
      </c>
      <c r="C36" s="206"/>
      <c r="D36" s="206"/>
      <c r="E36" s="206"/>
      <c r="F36" s="206"/>
      <c r="G36" s="206"/>
      <c r="H36" s="206"/>
      <c r="I36" s="207"/>
    </row>
    <row r="37" spans="2:9" s="205" customFormat="1" ht="15.75" x14ac:dyDescent="0.25">
      <c r="B37" s="198" t="s">
        <v>344</v>
      </c>
      <c r="C37" s="206"/>
      <c r="D37" s="206"/>
      <c r="E37" s="206"/>
      <c r="F37" s="206"/>
      <c r="G37" s="206"/>
      <c r="H37" s="206"/>
      <c r="I37" s="207"/>
    </row>
    <row r="38" spans="2:9" s="205" customFormat="1" ht="15.75" x14ac:dyDescent="0.25">
      <c r="B38" s="198" t="s">
        <v>345</v>
      </c>
      <c r="C38" s="206"/>
      <c r="D38" s="206"/>
      <c r="E38" s="206"/>
      <c r="F38" s="206"/>
      <c r="G38" s="206"/>
      <c r="H38" s="206"/>
      <c r="I38" s="207"/>
    </row>
    <row r="39" spans="2:9" s="205" customFormat="1" ht="15.75" x14ac:dyDescent="0.25">
      <c r="B39" s="198" t="s">
        <v>346</v>
      </c>
      <c r="C39" s="206"/>
      <c r="D39" s="206"/>
      <c r="E39" s="206"/>
      <c r="F39" s="206"/>
      <c r="G39" s="206"/>
      <c r="H39" s="206"/>
      <c r="I39" s="207"/>
    </row>
    <row r="40" spans="2:9" s="205" customFormat="1" ht="15.75" x14ac:dyDescent="0.25">
      <c r="B40" s="198" t="s">
        <v>347</v>
      </c>
      <c r="C40" s="206"/>
      <c r="D40" s="206"/>
      <c r="E40" s="206"/>
      <c r="F40" s="206"/>
      <c r="G40" s="206"/>
      <c r="H40" s="206"/>
      <c r="I40" s="207"/>
    </row>
    <row r="41" spans="2:9" s="205" customFormat="1" ht="15.75" x14ac:dyDescent="0.25">
      <c r="B41" s="196"/>
      <c r="C41" s="206"/>
      <c r="D41" s="206"/>
      <c r="E41" s="206"/>
      <c r="F41" s="206"/>
      <c r="G41" s="206"/>
      <c r="H41" s="206"/>
      <c r="I41" s="207"/>
    </row>
    <row r="42" spans="2:9" s="205" customFormat="1" ht="15.75" x14ac:dyDescent="0.25">
      <c r="B42" s="196"/>
      <c r="C42" s="206"/>
      <c r="D42" s="206"/>
      <c r="E42" s="206"/>
      <c r="F42" s="206"/>
      <c r="G42" s="206"/>
      <c r="H42" s="206"/>
      <c r="I42" s="207"/>
    </row>
    <row r="43" spans="2:9" s="205" customFormat="1" x14ac:dyDescent="0.25">
      <c r="B43" s="199" t="s">
        <v>348</v>
      </c>
      <c r="C43" s="206"/>
      <c r="D43" s="206"/>
      <c r="E43" s="206"/>
      <c r="F43" s="206"/>
      <c r="G43" s="206"/>
      <c r="H43" s="206"/>
      <c r="I43" s="207"/>
    </row>
    <row r="44" spans="2:9" s="205" customFormat="1" ht="15.75" x14ac:dyDescent="0.25">
      <c r="B44" s="200"/>
      <c r="C44" s="206"/>
      <c r="D44" s="206"/>
      <c r="E44" s="206"/>
      <c r="F44" s="206"/>
      <c r="G44" s="206"/>
      <c r="H44" s="206"/>
      <c r="I44" s="207"/>
    </row>
    <row r="45" spans="2:9" s="205" customFormat="1" ht="15.75" x14ac:dyDescent="0.25">
      <c r="B45" s="200"/>
      <c r="C45" s="206"/>
      <c r="D45" s="206"/>
      <c r="E45" s="206"/>
      <c r="F45" s="206"/>
      <c r="G45" s="206"/>
      <c r="H45" s="206"/>
      <c r="I45" s="207"/>
    </row>
    <row r="46" spans="2:9" s="205" customFormat="1" ht="15.75" x14ac:dyDescent="0.25">
      <c r="B46" s="200"/>
      <c r="C46" s="206"/>
      <c r="D46" s="206"/>
      <c r="E46" s="206"/>
      <c r="F46" s="206"/>
      <c r="G46" s="206"/>
      <c r="H46" s="206"/>
      <c r="I46" s="207"/>
    </row>
    <row r="47" spans="2:9" s="205" customFormat="1" ht="15.75" x14ac:dyDescent="0.25">
      <c r="B47" s="196" t="s">
        <v>8</v>
      </c>
      <c r="C47" s="206"/>
      <c r="D47" s="206"/>
      <c r="E47" s="206"/>
      <c r="G47" s="196" t="s">
        <v>8</v>
      </c>
      <c r="H47" s="206"/>
      <c r="I47" s="207"/>
    </row>
    <row r="48" spans="2:9" s="205" customFormat="1" ht="15.75" x14ac:dyDescent="0.25">
      <c r="B48" s="196" t="s">
        <v>171</v>
      </c>
      <c r="C48" s="206"/>
      <c r="D48" s="206"/>
      <c r="E48" s="206"/>
      <c r="F48" s="206"/>
      <c r="G48" s="196" t="s">
        <v>349</v>
      </c>
      <c r="H48" s="206"/>
      <c r="I48" s="207"/>
    </row>
    <row r="49" spans="2:9" s="205" customFormat="1" ht="15.75" x14ac:dyDescent="0.25">
      <c r="B49" s="196"/>
      <c r="C49" s="206"/>
      <c r="D49" s="206"/>
      <c r="E49" s="206"/>
      <c r="F49" s="206"/>
      <c r="G49" s="206"/>
      <c r="H49" s="206"/>
      <c r="I49" s="207"/>
    </row>
  </sheetData>
  <pageMargins left="0.7" right="0.7" top="0.75" bottom="0.75" header="0.3" footer="0.3"/>
  <pageSetup scale="7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5"/>
  <sheetViews>
    <sheetView tabSelected="1" topLeftCell="A6" workbookViewId="0">
      <selection activeCell="H27" sqref="H27"/>
    </sheetView>
  </sheetViews>
  <sheetFormatPr defaultRowHeight="15" x14ac:dyDescent="0.25"/>
  <cols>
    <col min="1" max="1" width="4.5703125" style="206" customWidth="1"/>
    <col min="2" max="2" width="58.7109375" style="206" customWidth="1"/>
    <col min="3" max="3" width="17.7109375" style="206" customWidth="1"/>
    <col min="4" max="4" width="18.7109375" style="206" customWidth="1"/>
    <col min="5" max="6" width="17.7109375" style="206" customWidth="1"/>
    <col min="7" max="7" width="21.85546875" style="206" customWidth="1"/>
    <col min="8" max="9" width="12.5703125" style="206" bestFit="1" customWidth="1"/>
    <col min="10" max="16384" width="9.140625" style="206"/>
  </cols>
  <sheetData>
    <row r="2" spans="2:7" x14ac:dyDescent="0.25">
      <c r="B2" s="178" t="s">
        <v>140</v>
      </c>
    </row>
    <row r="3" spans="2:7" x14ac:dyDescent="0.25">
      <c r="B3" s="178" t="s">
        <v>214</v>
      </c>
    </row>
    <row r="4" spans="2:7" x14ac:dyDescent="0.25">
      <c r="B4" s="178" t="s">
        <v>215</v>
      </c>
    </row>
    <row r="6" spans="2:7" ht="15.75" x14ac:dyDescent="0.25">
      <c r="B6" s="182" t="s">
        <v>355</v>
      </c>
    </row>
    <row r="7" spans="2:7" ht="28.5" x14ac:dyDescent="0.25">
      <c r="B7" s="214"/>
      <c r="C7" s="215" t="s">
        <v>279</v>
      </c>
      <c r="D7" s="216" t="s">
        <v>280</v>
      </c>
      <c r="E7" s="215" t="s">
        <v>438</v>
      </c>
      <c r="F7" s="215" t="s">
        <v>281</v>
      </c>
      <c r="G7" s="215" t="s">
        <v>350</v>
      </c>
    </row>
    <row r="8" spans="2:7" x14ac:dyDescent="0.25">
      <c r="B8" s="214"/>
      <c r="C8" s="215" t="s">
        <v>1</v>
      </c>
      <c r="D8" s="216" t="s">
        <v>1</v>
      </c>
      <c r="E8" s="215" t="s">
        <v>1</v>
      </c>
      <c r="F8" s="215" t="s">
        <v>1</v>
      </c>
      <c r="G8" s="215" t="s">
        <v>1</v>
      </c>
    </row>
    <row r="9" spans="2:7" x14ac:dyDescent="0.25">
      <c r="B9" s="217" t="s">
        <v>142</v>
      </c>
      <c r="C9" s="218"/>
      <c r="D9" s="214"/>
      <c r="E9" s="218"/>
      <c r="F9" s="218"/>
      <c r="G9" s="218"/>
    </row>
    <row r="10" spans="2:7" x14ac:dyDescent="0.25">
      <c r="B10" s="199" t="s">
        <v>417</v>
      </c>
      <c r="C10" s="219">
        <v>181233888.8888889</v>
      </c>
      <c r="D10" s="220">
        <v>-12345000</v>
      </c>
      <c r="E10" s="219">
        <v>168888888.8888889</v>
      </c>
      <c r="F10" s="219">
        <v>90</v>
      </c>
      <c r="G10" s="219">
        <v>152000000</v>
      </c>
    </row>
    <row r="11" spans="2:7" x14ac:dyDescent="0.25">
      <c r="B11" s="199" t="s">
        <v>418</v>
      </c>
      <c r="C11" s="219">
        <v>16450858.450704224</v>
      </c>
      <c r="D11" s="220">
        <v>450550</v>
      </c>
      <c r="E11" s="219">
        <v>16901408.450704224</v>
      </c>
      <c r="F11" s="219">
        <v>71</v>
      </c>
      <c r="G11" s="219">
        <v>12000000</v>
      </c>
    </row>
    <row r="12" spans="2:7" x14ac:dyDescent="0.25">
      <c r="B12" s="199" t="s">
        <v>419</v>
      </c>
      <c r="C12" s="219">
        <v>9094705.8823529407</v>
      </c>
      <c r="D12" s="220">
        <v>2670000</v>
      </c>
      <c r="E12" s="219">
        <v>11764705.882352941</v>
      </c>
      <c r="F12" s="219">
        <v>85</v>
      </c>
      <c r="G12" s="219">
        <v>10000000</v>
      </c>
    </row>
    <row r="13" spans="2:7" x14ac:dyDescent="0.25">
      <c r="B13" s="199" t="s">
        <v>420</v>
      </c>
      <c r="C13" s="219">
        <v>21505376.344086021</v>
      </c>
      <c r="D13" s="220">
        <v>0</v>
      </c>
      <c r="E13" s="219">
        <v>21505376.344086021</v>
      </c>
      <c r="F13" s="219">
        <v>93</v>
      </c>
      <c r="G13" s="219">
        <v>20000000</v>
      </c>
    </row>
    <row r="14" spans="2:7" x14ac:dyDescent="0.25">
      <c r="B14" s="199" t="s">
        <v>421</v>
      </c>
      <c r="C14" s="219">
        <v>23363379.701492537</v>
      </c>
      <c r="D14" s="220">
        <v>-975320</v>
      </c>
      <c r="E14" s="219">
        <v>22388059.701492537</v>
      </c>
      <c r="F14" s="219">
        <v>67</v>
      </c>
      <c r="G14" s="219">
        <v>15000000</v>
      </c>
    </row>
    <row r="15" spans="2:7" x14ac:dyDescent="0.25">
      <c r="B15" s="199" t="s">
        <v>422</v>
      </c>
      <c r="C15" s="219">
        <v>169873417.72151899</v>
      </c>
      <c r="D15" s="220">
        <v>20000000</v>
      </c>
      <c r="E15" s="219">
        <v>189873417.72151899</v>
      </c>
      <c r="F15" s="219">
        <v>79</v>
      </c>
      <c r="G15" s="219">
        <v>150000000</v>
      </c>
    </row>
    <row r="16" spans="2:7" x14ac:dyDescent="0.25">
      <c r="B16" s="199" t="s">
        <v>423</v>
      </c>
      <c r="C16" s="219">
        <v>50982391.75257732</v>
      </c>
      <c r="D16" s="220">
        <v>564000</v>
      </c>
      <c r="E16" s="219">
        <v>51546391.75257732</v>
      </c>
      <c r="F16" s="219">
        <v>97</v>
      </c>
      <c r="G16" s="219">
        <v>50000000</v>
      </c>
    </row>
    <row r="17" spans="2:7" x14ac:dyDescent="0.25">
      <c r="B17" s="199" t="s">
        <v>424</v>
      </c>
      <c r="C17" s="219">
        <v>33392135.05747126</v>
      </c>
      <c r="D17" s="220">
        <v>6837750</v>
      </c>
      <c r="E17" s="219">
        <v>40229885.05747126</v>
      </c>
      <c r="F17" s="219">
        <v>87</v>
      </c>
      <c r="G17" s="219">
        <v>35000000</v>
      </c>
    </row>
    <row r="18" spans="2:7" x14ac:dyDescent="0.25">
      <c r="B18" s="199" t="s">
        <v>425</v>
      </c>
      <c r="C18" s="219">
        <v>206347288.13559321</v>
      </c>
      <c r="D18" s="220">
        <v>47890000</v>
      </c>
      <c r="E18" s="219">
        <v>254237288.13559321</v>
      </c>
      <c r="F18" s="219">
        <v>59</v>
      </c>
      <c r="G18" s="219">
        <v>150000000</v>
      </c>
    </row>
    <row r="19" spans="2:7" x14ac:dyDescent="0.25">
      <c r="B19" s="199" t="s">
        <v>426</v>
      </c>
      <c r="C19" s="219">
        <v>33625061.72839506</v>
      </c>
      <c r="D19" s="220">
        <v>-5230000</v>
      </c>
      <c r="E19" s="219">
        <v>28395061.728395063</v>
      </c>
      <c r="F19" s="219">
        <v>81</v>
      </c>
      <c r="G19" s="219">
        <v>23000000</v>
      </c>
    </row>
    <row r="20" spans="2:7" x14ac:dyDescent="0.25">
      <c r="B20" s="199" t="s">
        <v>427</v>
      </c>
      <c r="C20" s="219">
        <v>36611038.961038962</v>
      </c>
      <c r="D20" s="220">
        <v>2350000</v>
      </c>
      <c r="E20" s="219">
        <v>38961038.961038962</v>
      </c>
      <c r="F20" s="219">
        <v>77</v>
      </c>
      <c r="G20" s="219">
        <v>30000000</v>
      </c>
    </row>
    <row r="21" spans="2:7" x14ac:dyDescent="0.25">
      <c r="B21" s="199" t="s">
        <v>428</v>
      </c>
      <c r="C21" s="219">
        <v>24468085.106382977</v>
      </c>
      <c r="D21" s="220">
        <v>0</v>
      </c>
      <c r="E21" s="219">
        <v>24468085.106382977</v>
      </c>
      <c r="F21" s="219">
        <v>94</v>
      </c>
      <c r="G21" s="219">
        <v>23000000</v>
      </c>
    </row>
    <row r="22" spans="2:7" x14ac:dyDescent="0.25">
      <c r="B22" s="199" t="s">
        <v>429</v>
      </c>
      <c r="C22" s="219">
        <v>111764705.88235293</v>
      </c>
      <c r="D22" s="220">
        <v>0</v>
      </c>
      <c r="E22" s="219">
        <v>111764705.88235293</v>
      </c>
      <c r="F22" s="219">
        <v>51</v>
      </c>
      <c r="G22" s="219">
        <v>57000000</v>
      </c>
    </row>
    <row r="23" spans="2:7" x14ac:dyDescent="0.25">
      <c r="B23" s="199" t="s">
        <v>430</v>
      </c>
      <c r="C23" s="219">
        <v>33965000</v>
      </c>
      <c r="D23" s="220">
        <v>3535000</v>
      </c>
      <c r="E23" s="219">
        <v>37500000</v>
      </c>
      <c r="F23" s="219">
        <v>88</v>
      </c>
      <c r="G23" s="219">
        <v>33000000</v>
      </c>
    </row>
    <row r="24" spans="2:7" x14ac:dyDescent="0.25">
      <c r="B24" s="199" t="s">
        <v>431</v>
      </c>
      <c r="C24" s="219">
        <v>36819244.444444448</v>
      </c>
      <c r="D24" s="220">
        <v>-5674360</v>
      </c>
      <c r="E24" s="219">
        <v>31144884.444444448</v>
      </c>
      <c r="F24" s="219">
        <v>45</v>
      </c>
      <c r="G24" s="219">
        <v>14015198</v>
      </c>
    </row>
    <row r="25" spans="2:7" ht="15.75" thickBot="1" x14ac:dyDescent="0.3">
      <c r="B25" s="217" t="s">
        <v>116</v>
      </c>
      <c r="C25" s="221">
        <f>SUM(C10:C24)</f>
        <v>989496578.05729973</v>
      </c>
      <c r="D25" s="221">
        <f>SUM(D10:D24)</f>
        <v>60072620</v>
      </c>
      <c r="E25" s="221">
        <f>SUM(E10:E24)</f>
        <v>1049569198.0572997</v>
      </c>
      <c r="F25" s="221">
        <f>100*(G25/E25)</f>
        <v>73.745990205568489</v>
      </c>
      <c r="G25" s="221">
        <f>'Receipts &amp; Payments'!G19</f>
        <v>774015198</v>
      </c>
    </row>
    <row r="26" spans="2:7" ht="15.75" thickTop="1" x14ac:dyDescent="0.25">
      <c r="B26" s="214"/>
      <c r="C26" s="219"/>
      <c r="D26" s="214"/>
      <c r="E26" s="222"/>
      <c r="F26" s="222"/>
      <c r="G26" s="222"/>
    </row>
    <row r="27" spans="2:7" ht="15.75" x14ac:dyDescent="0.25">
      <c r="B27" s="196"/>
    </row>
    <row r="28" spans="2:7" x14ac:dyDescent="0.25">
      <c r="B28" s="199"/>
    </row>
    <row r="29" spans="2:7" x14ac:dyDescent="0.25">
      <c r="B29" s="199"/>
    </row>
    <row r="30" spans="2:7" x14ac:dyDescent="0.25">
      <c r="B30" s="199" t="s">
        <v>351</v>
      </c>
    </row>
    <row r="31" spans="2:7" ht="15.75" x14ac:dyDescent="0.25">
      <c r="B31" s="200"/>
    </row>
    <row r="32" spans="2:7" ht="15.75" x14ac:dyDescent="0.25">
      <c r="B32" s="200"/>
    </row>
    <row r="33" spans="2:7" ht="15.75" x14ac:dyDescent="0.25">
      <c r="B33" s="200"/>
    </row>
    <row r="34" spans="2:7" ht="15.75" x14ac:dyDescent="0.25">
      <c r="B34" s="196" t="s">
        <v>352</v>
      </c>
    </row>
    <row r="35" spans="2:7" ht="15.75" x14ac:dyDescent="0.25">
      <c r="B35" s="196" t="s">
        <v>353</v>
      </c>
      <c r="D35" s="196" t="s">
        <v>354</v>
      </c>
      <c r="G35" s="196" t="s">
        <v>349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Receipts &amp; Payments</vt:lpstr>
      <vt:lpstr>Assets</vt:lpstr>
      <vt:lpstr>Cash flow statement</vt:lpstr>
      <vt:lpstr>Notes</vt:lpstr>
      <vt:lpstr>Provisioning Accounts</vt:lpstr>
      <vt:lpstr>Stmt of approp combined</vt:lpstr>
      <vt:lpstr>Stmt of approp Recurrent</vt:lpstr>
      <vt:lpstr>Stmt of approp Development</vt:lpstr>
      <vt:lpstr>County Own Revenue</vt:lpstr>
      <vt:lpstr>Annex to FS</vt:lpstr>
      <vt:lpstr>'County Own Revenue'!_Toc444603790</vt:lpstr>
      <vt:lpstr>'Stmt of approp combined'!_Toc444760796</vt:lpstr>
      <vt:lpstr>Notes!Print_Area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2016-04-06T07:53:32Z</dcterms:modified>
</cp:coreProperties>
</file>